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C:\Users\63929\Desktop\SIR EDWIN BICOL SIGNATORY\boq excel\BOQ BLANK\"/>
    </mc:Choice>
  </mc:AlternateContent>
  <xr:revisionPtr revIDLastSave="0" documentId="8_{8E182446-AC10-438C-849D-F81FF3C220BF}" xr6:coauthVersionLast="47" xr6:coauthVersionMax="47" xr10:uidLastSave="{00000000-0000-0000-0000-000000000000}"/>
  <bookViews>
    <workbookView xWindow="-120" yWindow="-120" windowWidth="20730" windowHeight="11040" activeTab="1" xr2:uid="{00000000-000D-0000-FFFF-FFFF00000000}"/>
  </bookViews>
  <sheets>
    <sheet name="Sheet1" sheetId="1" r:id="rId1"/>
    <sheet name="BOQ-" sheetId="13" r:id="rId2"/>
  </sheets>
  <externalReferences>
    <externalReference r:id="rId3"/>
  </externalReferences>
  <definedNames>
    <definedName name="_Hlk188269905" localSheetId="1">'BOQ-'!$B$121</definedName>
    <definedName name="communications">Sheet1!$BY:$BY</definedName>
    <definedName name="concrete">Sheet1!$L:$L</definedName>
    <definedName name="division">Sheet1!$A:$A</definedName>
    <definedName name="doorsandwindows">Sheet1!$AK:$AK</definedName>
    <definedName name="earthwork">Sheet1!$CI:$CI</definedName>
    <definedName name="electrical">Sheet1!$BT:$BT</definedName>
    <definedName name="electronicsafetyandsecurity">Sheet1!$CD:$CD</definedName>
    <definedName name="exteriorimprovements">Sheet1!$CN:$CN</definedName>
    <definedName name="finishes">Sheet1!$AP:$AP</definedName>
    <definedName name="firesuppressionsystem">Sheet1!$BE:$BE</definedName>
    <definedName name="furnishings">Sheet1!$AZ:$AZ</definedName>
    <definedName name="generalrequirements">Sheet1!$B:$B</definedName>
    <definedName name="handlingequipment">Sheet1!$CS:$CS</definedName>
    <definedName name="hvac">Sheet1!$BO:$BO</definedName>
    <definedName name="masonry">Sheet1!$Q:$Q</definedName>
    <definedName name="metals">Sheet1!$V:$V</definedName>
    <definedName name="plumbing">Sheet1!$BJ:$BJ</definedName>
    <definedName name="powergeneratingequipment">Sheet1!$DS:$DS</definedName>
    <definedName name="_xlnm.Print_Area" localSheetId="1">'BOQ-'!$A$1:$N$134</definedName>
    <definedName name="_xlnm.Print_Titles" localSheetId="1">'BOQ-'!$11:$12</definedName>
    <definedName name="siteconditions">Sheet1!$G:$G</definedName>
    <definedName name="specialties">Sheet1!$AU:$AU</definedName>
    <definedName name="thermalandmoistureprotection">Sheet1!$AF:$AF</definedName>
    <definedName name="woodsplasticsandcomposites">Sheet1!$AA:$AA</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3" l="1"/>
  <c r="F28" i="13"/>
  <c r="F32" i="13"/>
  <c r="F35" i="13"/>
  <c r="F38" i="13"/>
  <c r="F42" i="13"/>
  <c r="F46" i="13"/>
  <c r="F50" i="13"/>
  <c r="F54" i="13"/>
  <c r="F58" i="13"/>
  <c r="F62" i="13"/>
  <c r="F66" i="13"/>
  <c r="F74" i="13"/>
  <c r="E98" i="13"/>
  <c r="E97" i="13"/>
  <c r="C97" i="13"/>
  <c r="Q97" i="13" l="1"/>
  <c r="Q101" i="13"/>
  <c r="E94" i="13" l="1"/>
  <c r="E93" i="13"/>
  <c r="E92" i="13"/>
  <c r="E100" i="13" l="1"/>
  <c r="C100" i="13"/>
  <c r="Q98" i="13" l="1"/>
  <c r="Q100" i="13" s="1"/>
  <c r="Q99" i="13" l="1"/>
  <c r="R98" i="13"/>
  <c r="E86" i="13" l="1"/>
  <c r="C86" i="13"/>
  <c r="C24" i="13" l="1"/>
  <c r="E24" i="13"/>
  <c r="G24" i="13"/>
  <c r="I24" i="13"/>
  <c r="J24" i="13" s="1"/>
  <c r="C28" i="13"/>
  <c r="E28" i="13"/>
  <c r="G28" i="13"/>
  <c r="I28" i="13"/>
  <c r="C32" i="13"/>
  <c r="E32" i="13"/>
  <c r="G32" i="13"/>
  <c r="I32" i="13"/>
  <c r="C35" i="13"/>
  <c r="E35" i="13"/>
  <c r="G35" i="13"/>
  <c r="I35" i="13"/>
  <c r="C38" i="13"/>
  <c r="E38" i="13"/>
  <c r="G38" i="13"/>
  <c r="I38" i="13"/>
  <c r="C42" i="13"/>
  <c r="E42" i="13"/>
  <c r="G42" i="13"/>
  <c r="I42" i="13"/>
  <c r="C46" i="13"/>
  <c r="E46" i="13"/>
  <c r="G46" i="13"/>
  <c r="I46" i="13"/>
  <c r="C50" i="13"/>
  <c r="E50" i="13"/>
  <c r="G50" i="13"/>
  <c r="I50" i="13"/>
  <c r="C54" i="13"/>
  <c r="E54" i="13"/>
  <c r="G54" i="13"/>
  <c r="I54" i="13"/>
  <c r="J54" i="13" s="1"/>
  <c r="C58" i="13"/>
  <c r="E58" i="13"/>
  <c r="G58" i="13"/>
  <c r="I58" i="13"/>
  <c r="C62" i="13"/>
  <c r="E62" i="13"/>
  <c r="G62" i="13"/>
  <c r="I62" i="13"/>
  <c r="C66" i="13"/>
  <c r="E66" i="13"/>
  <c r="G66" i="13"/>
  <c r="I66" i="13"/>
  <c r="C70" i="13"/>
  <c r="E70" i="13"/>
  <c r="G70" i="13"/>
  <c r="H70" i="13"/>
  <c r="I70" i="13"/>
  <c r="J70" i="13" s="1"/>
  <c r="C74" i="13"/>
  <c r="E74" i="13"/>
  <c r="G74" i="13"/>
  <c r="I74" i="13"/>
  <c r="C75" i="13"/>
  <c r="C79" i="13"/>
  <c r="E79" i="13"/>
  <c r="G79" i="13"/>
  <c r="H79" i="13"/>
  <c r="I79" i="13"/>
  <c r="J79" i="13" s="1"/>
  <c r="H35" i="13" l="1"/>
  <c r="J74" i="13"/>
  <c r="J35" i="13"/>
  <c r="K35" i="13" s="1"/>
  <c r="L35" i="13" s="1"/>
  <c r="M35" i="13" s="1"/>
  <c r="J62" i="13"/>
  <c r="K62" i="13" s="1"/>
  <c r="L62" i="13" s="1"/>
  <c r="M62" i="13" s="1"/>
  <c r="H54" i="13"/>
  <c r="H62" i="13"/>
  <c r="J50" i="13"/>
  <c r="K50" i="13" s="1"/>
  <c r="L50" i="13" s="1"/>
  <c r="M50" i="13" s="1"/>
  <c r="H24" i="13"/>
  <c r="J66" i="13"/>
  <c r="K66" i="13" s="1"/>
  <c r="L66" i="13" s="1"/>
  <c r="M66" i="13" s="1"/>
  <c r="H50" i="13"/>
  <c r="J46" i="13"/>
  <c r="K46" i="13" s="1"/>
  <c r="L46" i="13" s="1"/>
  <c r="M46" i="13" s="1"/>
  <c r="J38" i="13"/>
  <c r="K38" i="13" s="1"/>
  <c r="L38" i="13" s="1"/>
  <c r="M38" i="13" s="1"/>
  <c r="H66" i="13"/>
  <c r="H38" i="13"/>
  <c r="J32" i="13"/>
  <c r="K32" i="13" s="1"/>
  <c r="L32" i="13" s="1"/>
  <c r="M32" i="13" s="1"/>
  <c r="H74" i="13"/>
  <c r="J58" i="13"/>
  <c r="K58" i="13" s="1"/>
  <c r="L58" i="13" s="1"/>
  <c r="M58" i="13" s="1"/>
  <c r="H46" i="13"/>
  <c r="J42" i="13"/>
  <c r="K42" i="13" s="1"/>
  <c r="H32" i="13"/>
  <c r="J28" i="13"/>
  <c r="K28" i="13" s="1"/>
  <c r="L28" i="13" s="1"/>
  <c r="M28" i="13" s="1"/>
  <c r="H58" i="13"/>
  <c r="H42" i="13"/>
  <c r="H28" i="13"/>
  <c r="K79" i="13"/>
  <c r="L79" i="13" s="1"/>
  <c r="M79" i="13" s="1"/>
  <c r="N79" i="13" s="1"/>
  <c r="K74" i="13"/>
  <c r="L74" i="13" s="1"/>
  <c r="M74" i="13" s="1"/>
  <c r="K24" i="13"/>
  <c r="L24" i="13" s="1"/>
  <c r="M24" i="13" s="1"/>
  <c r="K70" i="13"/>
  <c r="L70" i="13" s="1"/>
  <c r="M70" i="13" s="1"/>
  <c r="K54" i="13"/>
  <c r="L54" i="13" s="1"/>
  <c r="M54" i="13" s="1"/>
  <c r="E85" i="13"/>
  <c r="C85" i="13"/>
  <c r="L42" i="13" l="1"/>
  <c r="M42" i="13" s="1"/>
  <c r="M43" i="13" s="1"/>
  <c r="N74" i="13"/>
  <c r="M76" i="13"/>
  <c r="M25" i="13"/>
  <c r="N24" i="13"/>
  <c r="N70" i="13"/>
  <c r="M71" i="13"/>
  <c r="M59" i="13"/>
  <c r="N58" i="13"/>
  <c r="M33" i="13"/>
  <c r="N32" i="13"/>
  <c r="M47" i="13"/>
  <c r="N46" i="13"/>
  <c r="M63" i="13"/>
  <c r="N62" i="13"/>
  <c r="M55" i="13"/>
  <c r="N54" i="13"/>
  <c r="M36" i="13"/>
  <c r="N35" i="13"/>
  <c r="M67" i="13"/>
  <c r="N66" i="13"/>
  <c r="M51" i="13"/>
  <c r="N50" i="13"/>
  <c r="M29" i="13"/>
  <c r="N28" i="13"/>
  <c r="M39" i="13"/>
  <c r="N38" i="13"/>
  <c r="N42" i="13" l="1"/>
  <c r="O71" i="13"/>
  <c r="P71" i="13"/>
  <c r="E83" i="13" l="1"/>
  <c r="C83" i="13"/>
  <c r="F108" i="13" l="1"/>
  <c r="G108" i="13" s="1"/>
  <c r="I108" i="13"/>
  <c r="E108" i="13"/>
  <c r="C108" i="13"/>
  <c r="E111" i="13"/>
  <c r="G111" i="13"/>
  <c r="H111" i="13"/>
  <c r="I111" i="13"/>
  <c r="J111" i="13" s="1"/>
  <c r="E113" i="13"/>
  <c r="G113" i="13"/>
  <c r="H113" i="13"/>
  <c r="I113" i="13"/>
  <c r="J113" i="13" s="1"/>
  <c r="H108" i="13" l="1"/>
  <c r="J108" i="13"/>
  <c r="K108" i="13" s="1"/>
  <c r="L108" i="13" s="1"/>
  <c r="M108" i="13" s="1"/>
  <c r="M109" i="13" s="1"/>
  <c r="K111" i="13"/>
  <c r="L111" i="13" s="1"/>
  <c r="M111" i="13" s="1"/>
  <c r="N111" i="13" s="1"/>
  <c r="K113" i="13"/>
  <c r="L113" i="13" s="1"/>
  <c r="M113" i="13" s="1"/>
  <c r="N113" i="13" s="1"/>
  <c r="N108" i="13" l="1"/>
  <c r="E105" i="13" l="1"/>
  <c r="C105" i="13"/>
  <c r="E104" i="13"/>
  <c r="C104" i="13"/>
  <c r="E103" i="13"/>
  <c r="C103" i="13"/>
  <c r="E101" i="13"/>
  <c r="C101" i="13"/>
  <c r="C98" i="13"/>
  <c r="E96" i="13"/>
  <c r="C96" i="13"/>
  <c r="E95" i="13"/>
  <c r="C95" i="13"/>
  <c r="E90" i="13"/>
  <c r="C90" i="13"/>
  <c r="O99" i="13" l="1"/>
  <c r="M106" i="13"/>
  <c r="E20" i="13" l="1"/>
  <c r="C20" i="13"/>
  <c r="E17" i="13"/>
  <c r="D17" i="13" s="1"/>
  <c r="C17" i="13"/>
  <c r="E15" i="13"/>
  <c r="D15" i="13" s="1"/>
  <c r="C15" i="13"/>
  <c r="E14" i="13"/>
  <c r="D14" i="13" s="1"/>
  <c r="C14" i="13"/>
  <c r="M21" i="13" l="1"/>
  <c r="O98" i="13"/>
  <c r="M80" i="13" l="1"/>
  <c r="O97" i="13" l="1"/>
  <c r="O100" i="13" l="1"/>
  <c r="O101" i="13"/>
  <c r="M18" i="13"/>
  <c r="M114" i="13" l="1"/>
</calcChain>
</file>

<file path=xl/sharedStrings.xml><?xml version="1.0" encoding="utf-8"?>
<sst xmlns="http://schemas.openxmlformats.org/spreadsheetml/2006/main" count="3830" uniqueCount="1761">
  <si>
    <t>GENERAL REQUIREMENTS</t>
  </si>
  <si>
    <t>SITE CONDITIONS</t>
  </si>
  <si>
    <t>CONCRETE</t>
  </si>
  <si>
    <t>DESCRIPTION</t>
  </si>
  <si>
    <t>MASONRY</t>
  </si>
  <si>
    <t>METALS</t>
  </si>
  <si>
    <t>THERMAL AND MOISTURE PROTECTION</t>
  </si>
  <si>
    <t>FINISHES</t>
  </si>
  <si>
    <t>SPECIALTIES</t>
  </si>
  <si>
    <t>FURNISHINGS</t>
  </si>
  <si>
    <t>FIRE SUPPRESSION SYSTEM</t>
  </si>
  <si>
    <t>PLUMBING</t>
  </si>
  <si>
    <t>HVAC</t>
  </si>
  <si>
    <t>ELECTRICAL</t>
  </si>
  <si>
    <t>COMMUNICATIONS</t>
  </si>
  <si>
    <t>ELECTRONIC SAFETY AND SECURITY</t>
  </si>
  <si>
    <t>EARTHWORK</t>
  </si>
  <si>
    <t>EXTERIOR IMPROVEMENTS</t>
  </si>
  <si>
    <t>Clearances/permit requirements</t>
  </si>
  <si>
    <t>Security</t>
  </si>
  <si>
    <t>Temporary facilities</t>
  </si>
  <si>
    <t>Temporary utilities</t>
  </si>
  <si>
    <t>Temporary scaffoldings and platforms</t>
  </si>
  <si>
    <t>Temporary fencing</t>
  </si>
  <si>
    <t>Temporary barriers/enclosures</t>
  </si>
  <si>
    <t>Temporary project signage/billboard</t>
  </si>
  <si>
    <t>Temporary protective walkways</t>
  </si>
  <si>
    <t>QTY.</t>
  </si>
  <si>
    <t>UNIT</t>
  </si>
  <si>
    <t>LABOR &amp; MAT'LS</t>
  </si>
  <si>
    <t>MARK-UP</t>
  </si>
  <si>
    <t>TOTAL MARK-UP</t>
  </si>
  <si>
    <t>VAT</t>
  </si>
  <si>
    <t>TOTAL</t>
  </si>
  <si>
    <t>DIRECT COST</t>
  </si>
  <si>
    <t>OCM</t>
  </si>
  <si>
    <t>PROFIT</t>
  </si>
  <si>
    <t>%</t>
  </si>
  <si>
    <t>VALUE</t>
  </si>
  <si>
    <t>INDIRECT COST</t>
  </si>
  <si>
    <t>ITEM
NO.</t>
  </si>
  <si>
    <t>TOTAL
COST</t>
  </si>
  <si>
    <t>UNIT
COST</t>
  </si>
  <si>
    <t>lot</t>
  </si>
  <si>
    <t>Construction health and safety program</t>
  </si>
  <si>
    <t>Temporary staging area</t>
  </si>
  <si>
    <t>Temporary storage</t>
  </si>
  <si>
    <t>Maintenance of existing septic tank</t>
  </si>
  <si>
    <t>Shoring and support of existing structure</t>
  </si>
  <si>
    <t>Geosynthetics</t>
  </si>
  <si>
    <t>Geotextiles</t>
  </si>
  <si>
    <t>Geomembranes</t>
  </si>
  <si>
    <t>Geogrids</t>
  </si>
  <si>
    <t>Grinding of existing finishes</t>
  </si>
  <si>
    <t>Chipping works</t>
  </si>
  <si>
    <t>Removal of existing soil erosion protection</t>
  </si>
  <si>
    <t>sqm</t>
  </si>
  <si>
    <t>Sub-total=</t>
  </si>
  <si>
    <t>Formworks</t>
  </si>
  <si>
    <t>Utility service connection (electrical)</t>
  </si>
  <si>
    <t>Utility service connection (water)</t>
  </si>
  <si>
    <t>cu.m</t>
  </si>
  <si>
    <t>Concrete on slab (on-grade)</t>
  </si>
  <si>
    <t>Concrete on slab (elevated)</t>
  </si>
  <si>
    <t>Concrete on column</t>
  </si>
  <si>
    <t>Concrete on stiffener column</t>
  </si>
  <si>
    <t>Concrete on column footing</t>
  </si>
  <si>
    <t>Concrete on wall footing</t>
  </si>
  <si>
    <t>Concrete on beam</t>
  </si>
  <si>
    <t>Concrete on parapet wall</t>
  </si>
  <si>
    <t>Concrete on zocalo</t>
  </si>
  <si>
    <t>Concrete on platform</t>
  </si>
  <si>
    <t>Concrete on counter (lavatory)</t>
  </si>
  <si>
    <t>Concrete on counter (kitchen sink)</t>
  </si>
  <si>
    <t>Rebars on slab (on-grade)</t>
  </si>
  <si>
    <t>Rebars on slab (elevated)</t>
  </si>
  <si>
    <t>Rebars on column</t>
  </si>
  <si>
    <t>Rebars on stiffener column</t>
  </si>
  <si>
    <t>Rebars on column footing</t>
  </si>
  <si>
    <t>Rebars on wall footing</t>
  </si>
  <si>
    <t>Rebars on beam</t>
  </si>
  <si>
    <t>kg</t>
  </si>
  <si>
    <t>Rebars on parapet wall</t>
  </si>
  <si>
    <t>Rebars on zocalo</t>
  </si>
  <si>
    <t>Concrete on canopy</t>
  </si>
  <si>
    <t>Rebars on canopy</t>
  </si>
  <si>
    <t>Rebars on platform</t>
  </si>
  <si>
    <t>Rebars on counter (lavatory)</t>
  </si>
  <si>
    <t>Rebars on counter (kitchen sink)</t>
  </si>
  <si>
    <t>Tie wires</t>
  </si>
  <si>
    <t>Concrete on stairs</t>
  </si>
  <si>
    <t>Rebars on stairs</t>
  </si>
  <si>
    <t>Concrete topping</t>
  </si>
  <si>
    <t>Concrete epoxy injection</t>
  </si>
  <si>
    <t>Stone cleaning/maintenance</t>
  </si>
  <si>
    <t>Stone restoration</t>
  </si>
  <si>
    <t>Stone cladding</t>
  </si>
  <si>
    <t>Glass block/masonry unit</t>
  </si>
  <si>
    <t>Rust-proofing</t>
  </si>
  <si>
    <t>Rust removal</t>
  </si>
  <si>
    <t>Metal restoration</t>
  </si>
  <si>
    <t>Steel trusses</t>
  </si>
  <si>
    <t>Decorative metal</t>
  </si>
  <si>
    <t>Mobilization and demobilization</t>
  </si>
  <si>
    <t>Hauling/disposal</t>
  </si>
  <si>
    <t>Selective demolition of concrete</t>
  </si>
  <si>
    <t>Selective demolition of masonry wall</t>
  </si>
  <si>
    <t>Steel purlins</t>
  </si>
  <si>
    <t>Selective restoration of concrete</t>
  </si>
  <si>
    <t>Selective restoration of masonry wall</t>
  </si>
  <si>
    <t>Selective restoration of metal component</t>
  </si>
  <si>
    <t>Selective demolition of metal component</t>
  </si>
  <si>
    <t>Fabricated louvers</t>
  </si>
  <si>
    <t>Fabricated AC outdoor unit platform</t>
  </si>
  <si>
    <t>Fabricated AC indoor unit platform</t>
  </si>
  <si>
    <t>Fabricated water meter cage</t>
  </si>
  <si>
    <t>Fabricated electric meter cage</t>
  </si>
  <si>
    <t>Fabricated genset housing</t>
  </si>
  <si>
    <t>Steel fence</t>
  </si>
  <si>
    <t>Stainless steel stair railings</t>
  </si>
  <si>
    <t>Lay-out/staking</t>
  </si>
  <si>
    <t>Fabricated wall-type flagpole</t>
  </si>
  <si>
    <t>Fabricated signage pole/stand</t>
  </si>
  <si>
    <t>Fabricated TV bracket anchor</t>
  </si>
  <si>
    <t>Fabricated steel platform</t>
  </si>
  <si>
    <t>Steel floor decking</t>
  </si>
  <si>
    <t>Metal stair nosing</t>
  </si>
  <si>
    <t>Fabricated metal ramp</t>
  </si>
  <si>
    <t>Fabricated metal spiral stairs</t>
  </si>
  <si>
    <t>Fabricated pull-out ladder</t>
  </si>
  <si>
    <t>Ladder rung</t>
  </si>
  <si>
    <t>Metal catwalk</t>
  </si>
  <si>
    <t>Fabricated metal canopy</t>
  </si>
  <si>
    <t>Aluminum composite panels (ACP)</t>
  </si>
  <si>
    <t>ACP framing/support</t>
  </si>
  <si>
    <t>Wood infestation removal</t>
  </si>
  <si>
    <t>Wooden trusses</t>
  </si>
  <si>
    <t>Wooden purlins</t>
  </si>
  <si>
    <t>Wooden columns</t>
  </si>
  <si>
    <t>Steel columns</t>
  </si>
  <si>
    <t>Steel beams</t>
  </si>
  <si>
    <t>Steel girders</t>
  </si>
  <si>
    <t>Steel joists (floor)</t>
  </si>
  <si>
    <t>Steel joists (ceiling)</t>
  </si>
  <si>
    <t>Wooden beams</t>
  </si>
  <si>
    <t>Wooden joists (floor)</t>
  </si>
  <si>
    <t>Wooden joists (ceiling)</t>
  </si>
  <si>
    <t>Rebars on CHB wall</t>
  </si>
  <si>
    <t>Solid concrete blocks</t>
  </si>
  <si>
    <t>Precast concrete blocks</t>
  </si>
  <si>
    <t>Custom wall blocks</t>
  </si>
  <si>
    <t>Adobe/earth blocks</t>
  </si>
  <si>
    <t>Adobe/earth bricks</t>
  </si>
  <si>
    <t>Terra cotta/clay blocks</t>
  </si>
  <si>
    <t>Terra cotta/clay bricks</t>
  </si>
  <si>
    <t>Cobblestone</t>
  </si>
  <si>
    <t>Pervious pavers</t>
  </si>
  <si>
    <t>bd.ft</t>
  </si>
  <si>
    <t>Load bearing blocks</t>
  </si>
  <si>
    <t>Steel gate (vehicular)</t>
  </si>
  <si>
    <t>Steel gate (pedestrian)</t>
  </si>
  <si>
    <t>Wood treatment/preservation</t>
  </si>
  <si>
    <t>l.m</t>
  </si>
  <si>
    <t>Wooden girders</t>
  </si>
  <si>
    <t>Wooden baseboards</t>
  </si>
  <si>
    <t>Fabricated AC outdoor unit cage</t>
  </si>
  <si>
    <t>set/s</t>
  </si>
  <si>
    <t>WOODS PLASTICS AND COMPOSITES</t>
  </si>
  <si>
    <t>Wooden partition</t>
  </si>
  <si>
    <t>Wooden studs (wall)</t>
  </si>
  <si>
    <t>lm</t>
  </si>
  <si>
    <t>Wooden floor decking/flooring</t>
  </si>
  <si>
    <t>Laminated wood decking/flooring</t>
  </si>
  <si>
    <t>Engineered wood decking/flooring</t>
  </si>
  <si>
    <t>Plywood ceiling</t>
  </si>
  <si>
    <t>Plywood partition</t>
  </si>
  <si>
    <t>Wood stairs</t>
  </si>
  <si>
    <t>Wood railings</t>
  </si>
  <si>
    <t>Wood cornices</t>
  </si>
  <si>
    <t>Wood fascia</t>
  </si>
  <si>
    <t>Fiber glass panels</t>
  </si>
  <si>
    <t>Pantry cabinet (overhead)</t>
  </si>
  <si>
    <t>Pantry cabinet (undercounter)</t>
  </si>
  <si>
    <t>Pantry ledge</t>
  </si>
  <si>
    <t>Wood drawer</t>
  </si>
  <si>
    <t>Toilet cabinet (undercounter)</t>
  </si>
  <si>
    <t>Toilet cabinet (overhead)</t>
  </si>
  <si>
    <t>Toilet drawer</t>
  </si>
  <si>
    <t>Selective demolition of wood component</t>
  </si>
  <si>
    <t>Selective restoration of wood component</t>
  </si>
  <si>
    <t>Polycarbonate sheets/panels</t>
  </si>
  <si>
    <t>Waterproofing replacement</t>
  </si>
  <si>
    <t>Maintenance of membrane roofing</t>
  </si>
  <si>
    <t>Roof removal</t>
  </si>
  <si>
    <t>Roof re-coating</t>
  </si>
  <si>
    <t>Roof replacement (verify specs on actual site)</t>
  </si>
  <si>
    <t>Roofing restoration</t>
  </si>
  <si>
    <t>Application of joint sealant</t>
  </si>
  <si>
    <t>Joint sealant replacement</t>
  </si>
  <si>
    <t>Maintenance of dampproofing/waterproofing</t>
  </si>
  <si>
    <t>Bituminous dampproofing</t>
  </si>
  <si>
    <t>Cementitious dampproofing</t>
  </si>
  <si>
    <t>Sheet dampproofing</t>
  </si>
  <si>
    <t>Elastomeric paint waterproofing</t>
  </si>
  <si>
    <t>Pedestrian traffic coatings</t>
  </si>
  <si>
    <t>Vehicular traffic coatings</t>
  </si>
  <si>
    <t>Cellulose fiber glass wool insulation</t>
  </si>
  <si>
    <t>Polyurethane foam coating insulation</t>
  </si>
  <si>
    <t>Asphalt shingles roofing</t>
  </si>
  <si>
    <t>Bituminous torch membrane waterproofing</t>
  </si>
  <si>
    <t>Polyurethane liquid membrane waterproofing</t>
  </si>
  <si>
    <t>Corrugated GI sheet roofing</t>
  </si>
  <si>
    <t>Clay tile roofing</t>
  </si>
  <si>
    <t>Pre-painted long span aluminum roofing (corrugated)</t>
  </si>
  <si>
    <t>Pre-painted long span aluminum roofing (rib type)</t>
  </si>
  <si>
    <t>Roofing accessories</t>
  </si>
  <si>
    <t>Roof accessories replacement</t>
  </si>
  <si>
    <t>Roof accessories restoration</t>
  </si>
  <si>
    <t>Selective removal/demolition of roofing</t>
  </si>
  <si>
    <t>Selective restoration of roofing</t>
  </si>
  <si>
    <t>Selective restoration of roofing accessories</t>
  </si>
  <si>
    <t>PVC door</t>
  </si>
  <si>
    <t>Bi-folding metal door</t>
  </si>
  <si>
    <t>Fire exit door</t>
  </si>
  <si>
    <t>Metal grill door (sliding)</t>
  </si>
  <si>
    <t>Metal grill door (swing type)</t>
  </si>
  <si>
    <t>Flush hollow core door (laminated)</t>
  </si>
  <si>
    <t>Roll-up door</t>
  </si>
  <si>
    <t>Flush hollow core door (double)</t>
  </si>
  <si>
    <t>Metal louver door (double)</t>
  </si>
  <si>
    <t>Metal louver door (single)</t>
  </si>
  <si>
    <t>Flush hollow core door with viewing window (single)</t>
  </si>
  <si>
    <t>Flush hollow core door with viewing window (double)</t>
  </si>
  <si>
    <t>Flush hollow core door with kick plate and viewing window (single)</t>
  </si>
  <si>
    <t>Flush hollow core door with kick plate and viewing window (double)</t>
  </si>
  <si>
    <t>Sliding wood door (single)</t>
  </si>
  <si>
    <t>Sliding wood door (double)</t>
  </si>
  <si>
    <t>Hollow metal door (single)</t>
  </si>
  <si>
    <t>Hollow metal door (double)</t>
  </si>
  <si>
    <t>Sliding metal door (single)</t>
  </si>
  <si>
    <t>Sliding metal door (double)</t>
  </si>
  <si>
    <t>Wooden louver door (single)</t>
  </si>
  <si>
    <t>Wooden louver door (double)</t>
  </si>
  <si>
    <t>Roll-up door (perforated)</t>
  </si>
  <si>
    <t>Operable wall system</t>
  </si>
  <si>
    <t>Door knob (electronic push button)</t>
  </si>
  <si>
    <t>Mortise lock</t>
  </si>
  <si>
    <t>Door latch</t>
  </si>
  <si>
    <t>Dead bolt</t>
  </si>
  <si>
    <t>Barrel bolt</t>
  </si>
  <si>
    <t>Frameless glass door (double)</t>
  </si>
  <si>
    <t>Framed glass door (single)</t>
  </si>
  <si>
    <t>Framed glass door (double)</t>
  </si>
  <si>
    <t>Revolving door entrance</t>
  </si>
  <si>
    <t>Automatic door entrance (sliding)</t>
  </si>
  <si>
    <t>Automatic door entrance (swing type)</t>
  </si>
  <si>
    <t>Frameless glasswall (exterior)</t>
  </si>
  <si>
    <t>Frameless glasswall (interior)</t>
  </si>
  <si>
    <t>Framed glasswall (exterior)</t>
  </si>
  <si>
    <t>Framed glasswall (interior)</t>
  </si>
  <si>
    <t>Semi-framed glasswall (exterior)</t>
  </si>
  <si>
    <t>Semi-framed glasswall (interior)</t>
  </si>
  <si>
    <t>Door closer (pneumatic)</t>
  </si>
  <si>
    <t>Door closer (concealed)</t>
  </si>
  <si>
    <t>Door stopper (floor mounted)</t>
  </si>
  <si>
    <t>Vault door</t>
  </si>
  <si>
    <t>Door stopper (wall mounted)</t>
  </si>
  <si>
    <t>Patch fittings</t>
  </si>
  <si>
    <t>Stainless steel door hinges (loose pin)</t>
  </si>
  <si>
    <t>Stainless steel door hinges (concealed)</t>
  </si>
  <si>
    <t>Steel casement window</t>
  </si>
  <si>
    <t>Fixed glass window (frameless)</t>
  </si>
  <si>
    <t>Fixed glass window (aluminum framed)</t>
  </si>
  <si>
    <t>Fixed glass window (wooden framed)</t>
  </si>
  <si>
    <t>Sliding window (aluminum framed)</t>
  </si>
  <si>
    <t>Sliding window (wooden framed)</t>
  </si>
  <si>
    <t>Sliding window (uPVC framed)</t>
  </si>
  <si>
    <t>Awning window (aluminum framed)</t>
  </si>
  <si>
    <t>Awning window (wooden framed)</t>
  </si>
  <si>
    <t>Awning window (uPVC framed)</t>
  </si>
  <si>
    <t>Swing window (aluminum framed)</t>
  </si>
  <si>
    <t>Swing window (wooden framed)</t>
  </si>
  <si>
    <t>Swing window (uPVC framed)</t>
  </si>
  <si>
    <t>Security film (6 mils)</t>
  </si>
  <si>
    <t>sqft</t>
  </si>
  <si>
    <t>Security film (8 mils)</t>
  </si>
  <si>
    <t>Frosted film</t>
  </si>
  <si>
    <t>Tinted film</t>
  </si>
  <si>
    <t>Plaster and gypsum board (ceiling)</t>
  </si>
  <si>
    <t>Cement plaster finish</t>
  </si>
  <si>
    <t>Veneer finish</t>
  </si>
  <si>
    <t>Plaster and perforated gypsum board (ceiling)</t>
  </si>
  <si>
    <t>Raised flooring</t>
  </si>
  <si>
    <t>Anti-static vinyl flooring</t>
  </si>
  <si>
    <t>Aluminum board ceiling</t>
  </si>
  <si>
    <t>Engineered wood flooring</t>
  </si>
  <si>
    <t>Fabric-wrapped finish (walls)</t>
  </si>
  <si>
    <t>PVC ceiling</t>
  </si>
  <si>
    <t>Carpet tiles flooring</t>
  </si>
  <si>
    <t>Wallpaper finish</t>
  </si>
  <si>
    <t>Exterior painting (walls)</t>
  </si>
  <si>
    <t>Exterior painting (eaves)</t>
  </si>
  <si>
    <t>Exterior painting (canopy)</t>
  </si>
  <si>
    <t>Interior painting (walls)</t>
  </si>
  <si>
    <t>Interior painting (ceiling)</t>
  </si>
  <si>
    <t>Interior painting (doors and door jamb)</t>
  </si>
  <si>
    <t>Interior painting (metal components)</t>
  </si>
  <si>
    <t>Exterior painting (metal components)</t>
  </si>
  <si>
    <t>Selective repainting</t>
  </si>
  <si>
    <t>Paint stripping/removal</t>
  </si>
  <si>
    <t>Interior painting (sprinkler pipes)</t>
  </si>
  <si>
    <t>Horizontal façade signage</t>
  </si>
  <si>
    <t>Flag type signage</t>
  </si>
  <si>
    <t>ATM signage</t>
  </si>
  <si>
    <t>Pylon signage</t>
  </si>
  <si>
    <t>DBP logo (exterior)</t>
  </si>
  <si>
    <t>DBP logo (interior)</t>
  </si>
  <si>
    <t>Mood board</t>
  </si>
  <si>
    <t>Sticker wall on sintra board backing</t>
  </si>
  <si>
    <t>Acrylic barrier (for teller)</t>
  </si>
  <si>
    <t>Acrylic barrier (for NAC)</t>
  </si>
  <si>
    <t>ATM sunshade</t>
  </si>
  <si>
    <t>ATM cover (moveable)</t>
  </si>
  <si>
    <t>ATM sunshade (curved)</t>
  </si>
  <si>
    <t>ATM cladding</t>
  </si>
  <si>
    <t>Guard's podium</t>
  </si>
  <si>
    <t>Forms counter</t>
  </si>
  <si>
    <t>Server counter</t>
  </si>
  <si>
    <t>Typing table</t>
  </si>
  <si>
    <t>Money counter module</t>
  </si>
  <si>
    <t>Sand box</t>
  </si>
  <si>
    <t>Poster module</t>
  </si>
  <si>
    <t>Flag pole base stand</t>
  </si>
  <si>
    <t>Wooden shelves</t>
  </si>
  <si>
    <t>Wooden shelves (overhead)</t>
  </si>
  <si>
    <t>Wooden cabinet</t>
  </si>
  <si>
    <t>Janitor's closet</t>
  </si>
  <si>
    <t>Bulletin board</t>
  </si>
  <si>
    <t>Roll-up blinds</t>
  </si>
  <si>
    <t>Solid surface countertop</t>
  </si>
  <si>
    <t>Entrance mat</t>
  </si>
  <si>
    <t>Vertical filing cabinets</t>
  </si>
  <si>
    <t>Mobile pedestals</t>
  </si>
  <si>
    <t>Lateral filing drawers (3 layer)</t>
  </si>
  <si>
    <t>Round table (0.90m dia)</t>
  </si>
  <si>
    <t>Round table (1.00m dia)</t>
  </si>
  <si>
    <t>Conference table</t>
  </si>
  <si>
    <t>Gang chair (3 seater)</t>
  </si>
  <si>
    <t>Gang chair (4 seater)</t>
  </si>
  <si>
    <t>Teller's chair</t>
  </si>
  <si>
    <t>Visitor's chair</t>
  </si>
  <si>
    <t>Pantry chair</t>
  </si>
  <si>
    <t>Steel shelves</t>
  </si>
  <si>
    <t>Steel locker (6 holes)</t>
  </si>
  <si>
    <t>Steel locker (12 holes)</t>
  </si>
  <si>
    <t>Steel locker (9 holes)</t>
  </si>
  <si>
    <t>Site maintenance</t>
  </si>
  <si>
    <t>3.2.1</t>
  </si>
  <si>
    <t>Metal fabrications</t>
  </si>
  <si>
    <t>7.1.1</t>
  </si>
  <si>
    <t>Application of glass sealant</t>
  </si>
  <si>
    <t>Wall finishes</t>
  </si>
  <si>
    <t>9.1.1</t>
  </si>
  <si>
    <t>Signages</t>
  </si>
  <si>
    <t>Office furnitures</t>
  </si>
  <si>
    <t>Vanity mirror</t>
  </si>
  <si>
    <t>Project Name</t>
  </si>
  <si>
    <t>Project Location</t>
  </si>
  <si>
    <t>Pendant type sprinkler heads</t>
  </si>
  <si>
    <t>Upright type sprinkler heads</t>
  </si>
  <si>
    <t>pc/s</t>
  </si>
  <si>
    <t>Conversion of sprinkler heads</t>
  </si>
  <si>
    <t>Relocation of sprinkler heads</t>
  </si>
  <si>
    <t>Testing and commissioning</t>
  </si>
  <si>
    <t>Tapping to main line</t>
  </si>
  <si>
    <t>Fittings</t>
  </si>
  <si>
    <t>Hangers and support</t>
  </si>
  <si>
    <t>12.1.1</t>
  </si>
  <si>
    <t>Consumables</t>
  </si>
  <si>
    <t>Water closet (tank type, push-button)</t>
  </si>
  <si>
    <t>Lavatory (basin type)</t>
  </si>
  <si>
    <t>Lavatory (wall-mounted type)</t>
  </si>
  <si>
    <t>Urinal (push-button type)</t>
  </si>
  <si>
    <t>Water closet (tank type, lever type)</t>
  </si>
  <si>
    <t>Urinal (lever type)</t>
  </si>
  <si>
    <t>Urinal (automatic)</t>
  </si>
  <si>
    <t>Kitchen sink (stainless, above-counter type)</t>
  </si>
  <si>
    <t>Kitchen sink (stainless, under-counter type)</t>
  </si>
  <si>
    <t>Water closet (tankless type, touchless)</t>
  </si>
  <si>
    <t>Wall-mounted faucet (stainless, lever handle)</t>
  </si>
  <si>
    <t>Wall-mounted faucet (stainless, mixer handle)</t>
  </si>
  <si>
    <t>Wall-mounted faucet (stainless, double-lever handle)</t>
  </si>
  <si>
    <t>Wall-mounted faucet (stainless, double-mixer handle)</t>
  </si>
  <si>
    <t>Above-counter faucet (stainless, pull-down handle, gooseneck spout)</t>
  </si>
  <si>
    <t>Above-counter faucet (stainless, lever handle, standard spout)</t>
  </si>
  <si>
    <t>Above-counter  faucet (stainless, mixer handle, standard spout)</t>
  </si>
  <si>
    <t>Above-counter faucet (stainless, pull-out handle, standard spout)</t>
  </si>
  <si>
    <t>Above-counter faucet (stainless, touchless, standard spout)</t>
  </si>
  <si>
    <t>Above-counter faucet (stainless, double-lever handle, standard spout)</t>
  </si>
  <si>
    <t>Above-counter faucet (stainless, double-mixer handle, standard spout)</t>
  </si>
  <si>
    <t>Above-counter faucet (stainless, lever handle, gooseneck spout)</t>
  </si>
  <si>
    <t>Above-counter  faucet (stainless, mixer handle, gooseneck spout)</t>
  </si>
  <si>
    <t>Above-counter faucet (stainless, double-lever handle, gooseneck spout)</t>
  </si>
  <si>
    <t>Above-counter faucet (stainless, double-mixer handle, gooseneck spout)</t>
  </si>
  <si>
    <t>Above-counter faucet (stainless, pull-down handle, hose spout)</t>
  </si>
  <si>
    <t>Above-counter faucet (stainless, lever handle, hose spout)</t>
  </si>
  <si>
    <t>Above-counter  faucet (stainless, mixer handle, hose spout)</t>
  </si>
  <si>
    <t>Above-counter faucet (stainless, double-lever handle, hose spout)</t>
  </si>
  <si>
    <t>Above-counter faucet (stainless, double-mixer handle, hose spout)</t>
  </si>
  <si>
    <t>Floor drain with strainer (stainless steel finish)</t>
  </si>
  <si>
    <t>Floor drain with rubber plug (stainless steel finish)</t>
  </si>
  <si>
    <t>Hand bidet (stainless steel finish)</t>
  </si>
  <si>
    <t>Soap dispenser (wall mounted, push-button type)</t>
  </si>
  <si>
    <t>Soap dispenser (wall mounted, touchless type)</t>
  </si>
  <si>
    <t>Soap holder (stainless steel finish)</t>
  </si>
  <si>
    <t>Soap bottle holder (stainless steel finish)</t>
  </si>
  <si>
    <t>Towel holder (single, stainless steel finish)</t>
  </si>
  <si>
    <t>Towel holder (rack type, stainless steel finish)</t>
  </si>
  <si>
    <t>Towel holder (ring type, stainless steel finish)</t>
  </si>
  <si>
    <t>Tissuer holder (wall mounted, stainless steel finish)</t>
  </si>
  <si>
    <t>Tissuer holder (stand-type, stainless steel finish)</t>
  </si>
  <si>
    <t>Clothes hook (single, stainless steel finish)</t>
  </si>
  <si>
    <t>Hand dryer (automatic)</t>
  </si>
  <si>
    <t>Lavatory (under-counter type)</t>
  </si>
  <si>
    <t>Grease trap (stainless steel finish)</t>
  </si>
  <si>
    <t>Water heater</t>
  </si>
  <si>
    <t>ABC fire extinguisher (10lbs)</t>
  </si>
  <si>
    <t>sets</t>
  </si>
  <si>
    <t>Flood testing</t>
  </si>
  <si>
    <t>Drain pump</t>
  </si>
  <si>
    <t>4.1.1</t>
  </si>
  <si>
    <t>4.1.</t>
  </si>
  <si>
    <t>14.1.1</t>
  </si>
  <si>
    <t>Packaged HVAC systems</t>
  </si>
  <si>
    <t>Exhaust fan (ceiling mounted)</t>
  </si>
  <si>
    <t>Exhaust fan (wall mounted)</t>
  </si>
  <si>
    <t>Exhaust vent (wall mounted)</t>
  </si>
  <si>
    <t>Exhaust vent (roof mounted)</t>
  </si>
  <si>
    <t>Tapping to existing exhaust system</t>
  </si>
  <si>
    <t>Electric fan (ceiling mounted, orbital type)</t>
  </si>
  <si>
    <t>Electric fan (wall mounted, orbital type)</t>
  </si>
  <si>
    <t>Electric fan (standing type)</t>
  </si>
  <si>
    <t>Electric fan (tower type, bladeless)</t>
  </si>
  <si>
    <t>UV air purifier</t>
  </si>
  <si>
    <t>Automatic alcohol dispenser</t>
  </si>
  <si>
    <t>Automatic infrared temperature scanner</t>
  </si>
  <si>
    <t>Scent sprayer (automatic, wall-mounted, battery operated)</t>
  </si>
  <si>
    <t>Acrylic poster holder</t>
  </si>
  <si>
    <t>roll/s</t>
  </si>
  <si>
    <t>20mm dia PVC adapter and locknut</t>
  </si>
  <si>
    <t>25mm dia PVC adapter and locknut</t>
  </si>
  <si>
    <t>40mm dia PVC adapter and locknut</t>
  </si>
  <si>
    <t>63mm dia PVC adapter and locknut</t>
  </si>
  <si>
    <t>Grounding clamp</t>
  </si>
  <si>
    <t>Junction box with cover (ga#16)</t>
  </si>
  <si>
    <t>Utility box (ga#16)</t>
  </si>
  <si>
    <t>Pullbox (ga#16)</t>
  </si>
  <si>
    <t>Wire gutter</t>
  </si>
  <si>
    <t>3prong twistlock outlet with plug (30A)</t>
  </si>
  <si>
    <t>3prong twistlock outlet with plug (40A)</t>
  </si>
  <si>
    <t>4prong twistlock outlet with plug (40A)</t>
  </si>
  <si>
    <t>Magnetic contactor</t>
  </si>
  <si>
    <t>CCTV cabinet</t>
  </si>
  <si>
    <t>Rubber insulation (1/2" thk)</t>
  </si>
  <si>
    <t>Rubber insulation (3/4" thk)</t>
  </si>
  <si>
    <t>Rubber insulation (7/8" thk)</t>
  </si>
  <si>
    <t>Grounding rod (3/4" x 3m)</t>
  </si>
  <si>
    <t>Clean-out (4", brass finish)</t>
  </si>
  <si>
    <t>18" dia reinforced concrete pipe (drainage system)</t>
  </si>
  <si>
    <t>TV bracket</t>
  </si>
  <si>
    <t>Interior painting (cabinet, drawers and other furnishings)</t>
  </si>
  <si>
    <t>15.1.1</t>
  </si>
  <si>
    <t>Panelboard - NEMA1 (see drawings)</t>
  </si>
  <si>
    <t>Panelboard - NEMA3R (see drawings)</t>
  </si>
  <si>
    <t>20mm dia PVC elbow</t>
  </si>
  <si>
    <t>25mm dia PVC elbow</t>
  </si>
  <si>
    <t>32mm dia PVC elbow</t>
  </si>
  <si>
    <t>63mm dia PVC elbow</t>
  </si>
  <si>
    <t>110mm dia PVC elbow</t>
  </si>
  <si>
    <t>20mm dia PVC coupling</t>
  </si>
  <si>
    <t>25mm dia PVC coupling</t>
  </si>
  <si>
    <t>32mm dia PVC coupling</t>
  </si>
  <si>
    <t>40mm dia PVC coupling</t>
  </si>
  <si>
    <t>50mm dia PVC coupling</t>
  </si>
  <si>
    <t>63mm dia PVC coupling</t>
  </si>
  <si>
    <t>75mm dia PVC coupling</t>
  </si>
  <si>
    <t>90mm dia PVC coupling</t>
  </si>
  <si>
    <t>110mm dia PVC coupling</t>
  </si>
  <si>
    <t>32mm dia PVC adapter and locknut</t>
  </si>
  <si>
    <t>50mm dia PVC adapter and locknut</t>
  </si>
  <si>
    <t>75mm dia PVC adapter and locknut</t>
  </si>
  <si>
    <t>90mm dia PVC adapter and locknut</t>
  </si>
  <si>
    <t>110mm dia PVC adapter and locknut</t>
  </si>
  <si>
    <t>25mm dia PVC end bell</t>
  </si>
  <si>
    <t>32mm dia PVC end bell</t>
  </si>
  <si>
    <t>40mm dia PVC end bell</t>
  </si>
  <si>
    <t>50mm dia PVC end bell</t>
  </si>
  <si>
    <t>63mm dia PVC end bell</t>
  </si>
  <si>
    <t>75mm dia PVC end bell</t>
  </si>
  <si>
    <t>90mm dia PVC end bell</t>
  </si>
  <si>
    <t>110mm dia PVC end bell</t>
  </si>
  <si>
    <t>12.7mm dia IMC elbow</t>
  </si>
  <si>
    <t>19.0mm dia IMC elbow</t>
  </si>
  <si>
    <t>25.4mm dia IMC elbow</t>
  </si>
  <si>
    <t>31.7mm dia IMC elbow</t>
  </si>
  <si>
    <t>38.1mm dia IMC elbow</t>
  </si>
  <si>
    <t>50.8mm dia IMC elbow</t>
  </si>
  <si>
    <t>63.5mm dia IMC elbow</t>
  </si>
  <si>
    <t>76.2mm dia IMC elbow</t>
  </si>
  <si>
    <t>88.9mm dia IMC elbow</t>
  </si>
  <si>
    <t>101.6mm dia IMC elbow</t>
  </si>
  <si>
    <t>12.7mm dia IMC coupling</t>
  </si>
  <si>
    <t>19.0mm dia IMC coupling</t>
  </si>
  <si>
    <t>25.4mm dia IMC coupling</t>
  </si>
  <si>
    <t>31.7mm dia IMC coupling</t>
  </si>
  <si>
    <t>38.1mm dia IMC coupling</t>
  </si>
  <si>
    <t>50.8mm dia IMC coupling</t>
  </si>
  <si>
    <t>63.5mm dia IMC coupling</t>
  </si>
  <si>
    <t>76.2mm dia IMC coupling</t>
  </si>
  <si>
    <t>88.9mm dia IMC coupling</t>
  </si>
  <si>
    <t>101.6mm dia IMC coupling</t>
  </si>
  <si>
    <t>12.7mm dia IMC locknut and bushing</t>
  </si>
  <si>
    <t>19.0mm dia IMC locknut and bushing</t>
  </si>
  <si>
    <t>25.4mm dia IMC locknut and bushing</t>
  </si>
  <si>
    <t>31.7mm dia IMC locknut and bushing</t>
  </si>
  <si>
    <t>38.1mm dia IMC locknut and bushing</t>
  </si>
  <si>
    <t>50.8mm dia IMC locknut and bushing</t>
  </si>
  <si>
    <t>63.5mm dia IMC locknut and bushing</t>
  </si>
  <si>
    <t>76.2mm dia IMC locknut and bushing</t>
  </si>
  <si>
    <t>88.9mm dia IMC locknut and bushing</t>
  </si>
  <si>
    <t>101.6mm dia IMC locknut and bushing</t>
  </si>
  <si>
    <t>12.7mm dia EMT elbow</t>
  </si>
  <si>
    <t>19.0mm dia EMT elbow</t>
  </si>
  <si>
    <t>25.4mm dia EMT elbow</t>
  </si>
  <si>
    <t>31.7mm dia EMT elbow</t>
  </si>
  <si>
    <t>38.1mm dia EMT elbow</t>
  </si>
  <si>
    <t>50.8mm dia EMT elbow</t>
  </si>
  <si>
    <t>12.7mm dia EMT coupling and connector (set screw type)</t>
  </si>
  <si>
    <t>19.0mm dia EMT coupling and connector (set screw type)</t>
  </si>
  <si>
    <t>25.4mm dia EMT coupling and connector (set screw type)</t>
  </si>
  <si>
    <t>31.7mm dia EMT coupling and connector (set screw type)</t>
  </si>
  <si>
    <t>38.1mm dia EMT coupling and connector (set screw type)</t>
  </si>
  <si>
    <t>50.8mm dia EMT coupling and connector (set screw type)</t>
  </si>
  <si>
    <t>12.7mm dia EMT coupling and connector (compression type)</t>
  </si>
  <si>
    <t>19.0mm dia EMT coupling and connector (compression type)</t>
  </si>
  <si>
    <t>25.4mm dia EMT coupling and connector (compression type)</t>
  </si>
  <si>
    <t>31.7mm dia EMT coupling and connector (compression type)</t>
  </si>
  <si>
    <t>38.1mm dia EMT coupling and connector (compression type)</t>
  </si>
  <si>
    <t>50.8mm dia EMT coupling and connector (compression type)</t>
  </si>
  <si>
    <t>Soil for earthwork</t>
  </si>
  <si>
    <t>cum</t>
  </si>
  <si>
    <t>Clearing and grubbing</t>
  </si>
  <si>
    <t>Tree and shrub removal</t>
  </si>
  <si>
    <t>Tree and shrub trimming</t>
  </si>
  <si>
    <t>Soil stockpiling</t>
  </si>
  <si>
    <t>Soil grading</t>
  </si>
  <si>
    <t>Rock removal</t>
  </si>
  <si>
    <t>Dewatering</t>
  </si>
  <si>
    <t>Soil embankment</t>
  </si>
  <si>
    <t>Rodent control</t>
  </si>
  <si>
    <t>Termite control</t>
  </si>
  <si>
    <t>Vegetation control</t>
  </si>
  <si>
    <t>Riprap</t>
  </si>
  <si>
    <t>Sheet piling</t>
  </si>
  <si>
    <t>Metal hydraulic shoring</t>
  </si>
  <si>
    <t>Underpinning piers</t>
  </si>
  <si>
    <t>Micropile underpinning</t>
  </si>
  <si>
    <t>Sheet piling cofferdams</t>
  </si>
  <si>
    <t>Concrete piles (driven piles)</t>
  </si>
  <si>
    <t>Steel piles (driven piles)</t>
  </si>
  <si>
    <t>Concrete piles (bored piles)</t>
  </si>
  <si>
    <t>Steel piles (bored piles)</t>
  </si>
  <si>
    <t>Caissons</t>
  </si>
  <si>
    <t>Foundation anchors</t>
  </si>
  <si>
    <t>Paving cleaning</t>
  </si>
  <si>
    <t>Concrete bricks</t>
  </si>
  <si>
    <t>Paving removal</t>
  </si>
  <si>
    <t>Mowing</t>
  </si>
  <si>
    <t>Pruning</t>
  </si>
  <si>
    <t>Fertilizing and watering</t>
  </si>
  <si>
    <t>Aggregate base-course</t>
  </si>
  <si>
    <t>Aggregate Sub-base course</t>
  </si>
  <si>
    <t>Soil sub-grade course</t>
  </si>
  <si>
    <t>Asphalt paving</t>
  </si>
  <si>
    <t>Concrete paving</t>
  </si>
  <si>
    <t>Concrete bricks pavers</t>
  </si>
  <si>
    <t>Adobe/earth bricks pavers</t>
  </si>
  <si>
    <t>Terra cotta/clay bricks pavers</t>
  </si>
  <si>
    <t>Concrete curbs and gutters</t>
  </si>
  <si>
    <t>Concrete sidewalk</t>
  </si>
  <si>
    <t>Concrete driveways</t>
  </si>
  <si>
    <t>Concrete parking bumpers</t>
  </si>
  <si>
    <t>Wire fence with steel post</t>
  </si>
  <si>
    <t>CHB fence</t>
  </si>
  <si>
    <t>Composite fence</t>
  </si>
  <si>
    <t>Gabion retaining wall</t>
  </si>
  <si>
    <t>Concrete retaining wall</t>
  </si>
  <si>
    <t>Exterior flagpole</t>
  </si>
  <si>
    <t>Concrete PWD ramp</t>
  </si>
  <si>
    <t>Concrete electric pole</t>
  </si>
  <si>
    <t>Concrete transformer platform</t>
  </si>
  <si>
    <t>Stainless steel railings</t>
  </si>
  <si>
    <t>Metal bollards</t>
  </si>
  <si>
    <t>Planting irrigation system</t>
  </si>
  <si>
    <t>Landscaping topsoil</t>
  </si>
  <si>
    <t>Topsoil placement and grading</t>
  </si>
  <si>
    <t>Groundcover</t>
  </si>
  <si>
    <t>Plants and bulbs</t>
  </si>
  <si>
    <t>Shrubs</t>
  </si>
  <si>
    <t>Trees</t>
  </si>
  <si>
    <t>HANDLING EQUIPMENT</t>
  </si>
  <si>
    <t>Backhoes</t>
  </si>
  <si>
    <t>Bulldozers</t>
  </si>
  <si>
    <t>Compactors</t>
  </si>
  <si>
    <t>Excavators</t>
  </si>
  <si>
    <t>Graders</t>
  </si>
  <si>
    <t>Payloaders</t>
  </si>
  <si>
    <t>Cement mixer trucks</t>
  </si>
  <si>
    <t>Dump trucks</t>
  </si>
  <si>
    <t>Forklift trucks</t>
  </si>
  <si>
    <t>Tank trucks</t>
  </si>
  <si>
    <t>Utility vehicles</t>
  </si>
  <si>
    <t>Crane</t>
  </si>
  <si>
    <t>Boom lift</t>
  </si>
  <si>
    <t>Pile driver</t>
  </si>
  <si>
    <t>Wheel loaders</t>
  </si>
  <si>
    <t>Skid steer</t>
  </si>
  <si>
    <t>Flat bed trucks</t>
  </si>
  <si>
    <t>Heavy hauler</t>
  </si>
  <si>
    <t>Concrete boom</t>
  </si>
  <si>
    <t>Septic vault</t>
  </si>
  <si>
    <t>Tapping to septic vault</t>
  </si>
  <si>
    <t>Water cistern</t>
  </si>
  <si>
    <t>Water pump</t>
  </si>
  <si>
    <t>Water tank</t>
  </si>
  <si>
    <t>Steel enclosure for switchbank with lock and key</t>
  </si>
  <si>
    <t>16A Pop-up convenience outlet (floor mounted)</t>
  </si>
  <si>
    <t>Digital optical detector with base</t>
  </si>
  <si>
    <t>Digital dual heat detector with base</t>
  </si>
  <si>
    <t>Digital manual call point</t>
  </si>
  <si>
    <t>Addressable sounder strobe</t>
  </si>
  <si>
    <t>Mounting termination, testing, commissioning and programming</t>
  </si>
  <si>
    <t>Wooden doors (including door jamb)</t>
  </si>
  <si>
    <t>5.1.1</t>
  </si>
  <si>
    <t>10.1.1</t>
  </si>
  <si>
    <t>Relocation of door/s</t>
  </si>
  <si>
    <t>8.1.1</t>
  </si>
  <si>
    <t>Brise soleil</t>
  </si>
  <si>
    <t>Round table (1.20m dia)</t>
  </si>
  <si>
    <t>Total=</t>
  </si>
  <si>
    <t>Wires and cables</t>
  </si>
  <si>
    <t>Panel "MDP"</t>
  </si>
  <si>
    <t>Panel "MCB"</t>
  </si>
  <si>
    <t>Panel "PPAC"</t>
  </si>
  <si>
    <t>Panel "PPUPS"</t>
  </si>
  <si>
    <t>Panel "MCB2"</t>
  </si>
  <si>
    <t>Panel "LP2"</t>
  </si>
  <si>
    <t>Panel "PP2"</t>
  </si>
  <si>
    <t>Panel "PPUPS2"</t>
  </si>
  <si>
    <t>Panel "MCB3"</t>
  </si>
  <si>
    <t>Panel "LP3"</t>
  </si>
  <si>
    <t>Panel "PP3"</t>
  </si>
  <si>
    <t>Panel "PPAC3"</t>
  </si>
  <si>
    <t>Panel "PPUPS3"</t>
  </si>
  <si>
    <t>Panel "MCB4"</t>
  </si>
  <si>
    <t>Panel "LP4"</t>
  </si>
  <si>
    <t>Panel "PP4"</t>
  </si>
  <si>
    <t>Panel "PPAC4"</t>
  </si>
  <si>
    <t>Panel "PPUPS4"</t>
  </si>
  <si>
    <t>Panel "MCB1b"</t>
  </si>
  <si>
    <t>Panel "MCB1c"</t>
  </si>
  <si>
    <t>Panel "LP1c"</t>
  </si>
  <si>
    <t>Panel "PPAC1a"</t>
  </si>
  <si>
    <t>Panel "PPAC1b"</t>
  </si>
  <si>
    <t>Panel "PPAC1c"</t>
  </si>
  <si>
    <t>Panel "PPUPS1a"</t>
  </si>
  <si>
    <t>Panel "PPUPS1b"</t>
  </si>
  <si>
    <t>Panel "PPUPS1c"</t>
  </si>
  <si>
    <t>Panel "MCB2a"</t>
  </si>
  <si>
    <t>Panel "MCB2b"</t>
  </si>
  <si>
    <t>Panel "MCB2c"</t>
  </si>
  <si>
    <t>Panel "LP2a"</t>
  </si>
  <si>
    <t>Panel "LP2b"</t>
  </si>
  <si>
    <t>Panel "LP2c"</t>
  </si>
  <si>
    <t>3.5mm sq. THHN stranded (150m/roll)</t>
  </si>
  <si>
    <t>5.5mm sq. THHN stranded (150m/roll)</t>
  </si>
  <si>
    <t>8.0mm sq. THHN stranded (150m/roll)</t>
  </si>
  <si>
    <t>Panel "PP2b"</t>
  </si>
  <si>
    <t>Panel "PPAC2b"</t>
  </si>
  <si>
    <t>Panel "PPAC2c"</t>
  </si>
  <si>
    <t>Panel "PPUPS2a"</t>
  </si>
  <si>
    <t>Panel "PPUPS2b"</t>
  </si>
  <si>
    <t>Panel "PPUPS2c"</t>
  </si>
  <si>
    <t>Panel "MCB3a"</t>
  </si>
  <si>
    <t>Panel "MCB3b"</t>
  </si>
  <si>
    <t>Panel "MCB3c"</t>
  </si>
  <si>
    <t>Panel "LP3a"</t>
  </si>
  <si>
    <t>Panel "LP3b"</t>
  </si>
  <si>
    <t>Panel "LP3c"</t>
  </si>
  <si>
    <t>Panel "PP3a"</t>
  </si>
  <si>
    <t>Panel "PP3b"</t>
  </si>
  <si>
    <t>Panel "PP3c"</t>
  </si>
  <si>
    <t>Panel "PPAC3a"</t>
  </si>
  <si>
    <t>Panel "PPAC3b"</t>
  </si>
  <si>
    <t>Panel "PPAC3c"</t>
  </si>
  <si>
    <t>Panel "PPUPS3a"</t>
  </si>
  <si>
    <t>Panel "PPUPS3b"</t>
  </si>
  <si>
    <t>Panel "PPUPS3c"</t>
  </si>
  <si>
    <t>Panel "MCB4a"</t>
  </si>
  <si>
    <t>Panel "MCB4b"</t>
  </si>
  <si>
    <t>Panel "MCB4c"</t>
  </si>
  <si>
    <t>Panel "LP4a"</t>
  </si>
  <si>
    <t>Panel "LP4b"</t>
  </si>
  <si>
    <t>Panel "LP4c"</t>
  </si>
  <si>
    <t>Panel "PP4a"</t>
  </si>
  <si>
    <t>Panel "PP4b"</t>
  </si>
  <si>
    <t>Panel "PP4c"</t>
  </si>
  <si>
    <t>Panel "PPAC4a"</t>
  </si>
  <si>
    <t>Panel "PPAC4b"</t>
  </si>
  <si>
    <t>Panel "PPAC4c"</t>
  </si>
  <si>
    <t>Panel "PPUPS4a"</t>
  </si>
  <si>
    <t>Panel "PPUPS4b"</t>
  </si>
  <si>
    <t>Panel "PPUPS4c"</t>
  </si>
  <si>
    <t>Panel "ATS"</t>
  </si>
  <si>
    <t>80mm dia PVC coupling</t>
  </si>
  <si>
    <t>80mm dia PVC adapter and locknut</t>
  </si>
  <si>
    <t>80mm dia PVC end bell</t>
  </si>
  <si>
    <t>Conduits and fittings</t>
  </si>
  <si>
    <t>Hanger and support</t>
  </si>
  <si>
    <t>Boxes</t>
  </si>
  <si>
    <t>1-gang switch with plate (16A)</t>
  </si>
  <si>
    <t>2-gang switch with plate (16A)</t>
  </si>
  <si>
    <t>3-gang switch with plate (16A)</t>
  </si>
  <si>
    <t>1-gang 3-way switch with plate (16A)</t>
  </si>
  <si>
    <t>2-gang 3-way switch with plate (16A)</t>
  </si>
  <si>
    <t>3-gang 3-way switch with plate (16A)</t>
  </si>
  <si>
    <t>3prong twistlock outlet with plug (20A)</t>
  </si>
  <si>
    <t>3prong twistlock outlet with plug (50A)</t>
  </si>
  <si>
    <t>4prong twistlock outlet with plug (50A)</t>
  </si>
  <si>
    <t>16A Duplex universal outlet with ground  (wall mounted)</t>
  </si>
  <si>
    <t>16A Duplex universal outlet with ground (wall mounted, weatherproof type)</t>
  </si>
  <si>
    <t>LED exit sign with white acrylic housing</t>
  </si>
  <si>
    <t>LED strip lights</t>
  </si>
  <si>
    <t>Panelboard tagging (laminated)</t>
  </si>
  <si>
    <t>Relocation and re-use of existing lighting fixtures</t>
  </si>
  <si>
    <t>15kVA 60hz 230V single phase generator set (outdoor type)</t>
  </si>
  <si>
    <t>25kVA 60hz 230V single phase generator set (outdoor type)</t>
  </si>
  <si>
    <t>45kVA 60hz 230V single phase  generator set (outdoor type)</t>
  </si>
  <si>
    <t>50kVA 60hz 230V single phase generator set (outdoor type)</t>
  </si>
  <si>
    <t>25kVA 60hz 230V 3-phase generator set (outdoor type)</t>
  </si>
  <si>
    <t>45kVA 60hz 230V 3-phase  generator set (outdoor type)</t>
  </si>
  <si>
    <t>50kVA 60hz 230V 3-phase generator set (outdoor type)</t>
  </si>
  <si>
    <t>63kVA 60hz 230V 3-phase generator set (outdoor type)</t>
  </si>
  <si>
    <t>75kVA 60hz 230V 3-phase generator set (outdoor type)</t>
  </si>
  <si>
    <t>100kVA 60hz 230V 3-phase generator set (outdoor type)</t>
  </si>
  <si>
    <t>125kVA 60hz 230V 3-phase generator set (outdoor type)</t>
  </si>
  <si>
    <t>131kVA 60hz 230V 3-phase generator set (outdoor type)</t>
  </si>
  <si>
    <t>150kVA 60hz 230V 3-phase generator set (outdoor type)</t>
  </si>
  <si>
    <t>169kVA 60hz 230V 3-phase generator set (outdoor type)</t>
  </si>
  <si>
    <t>175kVA 60hz 230V 3-phase generator set (outdoor type)</t>
  </si>
  <si>
    <t>188kVA 60hz 230V 3-phase generator set (outdoor type)</t>
  </si>
  <si>
    <t>200kVA 60hz 230V 3-phase generator set (outdoor type)</t>
  </si>
  <si>
    <t>225kVA 60hz 230V 3-phase generator set (outdoor type)</t>
  </si>
  <si>
    <t>250kVA 60hz 230V 3-phase generator set (outdoor type)</t>
  </si>
  <si>
    <t>300kVA 60hz 230V 3-phase generator set (outdoor type)</t>
  </si>
  <si>
    <t>330kVA 60hz 230V 3-phase generator set (outdoor type)</t>
  </si>
  <si>
    <t>440kVA 60hz 230V 3-phase generator set (outdoor type)</t>
  </si>
  <si>
    <t>500kVA 60hz 230V 3-phase generator set (outdoor type)</t>
  </si>
  <si>
    <t>625kVA 60hz 230V 3-phase generator set (outdoor type)</t>
  </si>
  <si>
    <t>750kVA 60hz 230V 3-phase generator set (outdoor type)</t>
  </si>
  <si>
    <t>875kVA 60hz 230V 3-phase generator set (outdoor type)</t>
  </si>
  <si>
    <t>10kVA 60hz 230V single phase generator set (portable)</t>
  </si>
  <si>
    <t>1000kVA 60hz 230V 3-phase generator set (outdoor type)</t>
  </si>
  <si>
    <t>1250kVA 60hz 230V 3-phase generator set (outdoor type)</t>
  </si>
  <si>
    <t>1550kVA 60hz 230V 3-phase generator set (outdoor type)</t>
  </si>
  <si>
    <t>1875kVA 60hz 230V 3-phase generator set (outdoor type)</t>
  </si>
  <si>
    <t>2250kVA 60hz 230V 3-phase generator set (outdoor type)</t>
  </si>
  <si>
    <t>1kVA 60hz 230V single phase UPS</t>
  </si>
  <si>
    <t>2kVA 60hz 230V single phase UPS</t>
  </si>
  <si>
    <t>3kVA 60hz 230V single phase UPS</t>
  </si>
  <si>
    <t>4kVA 60hz 230V single phase UPS</t>
  </si>
  <si>
    <t>5kVA 60hz 230V single phase UPS</t>
  </si>
  <si>
    <t>6kVA 60hz 230V single phase UPS</t>
  </si>
  <si>
    <t>7.5kVA 60hz 230V single phase UPS</t>
  </si>
  <si>
    <t>10kVA 60hz 230V single phase UPS</t>
  </si>
  <si>
    <t>AWG 22/25pairs alpeth cable</t>
  </si>
  <si>
    <t>Cat5e UTP cable 25 pairs for data and voice</t>
  </si>
  <si>
    <t>box/es</t>
  </si>
  <si>
    <t>16.1.1</t>
  </si>
  <si>
    <t>32mm dia service entrance cap</t>
  </si>
  <si>
    <t>Horizontal cable manager</t>
  </si>
  <si>
    <t>Rack shelves</t>
  </si>
  <si>
    <t xml:space="preserve">Data terminal cabinet (960mm H x 550mm W x 580mm D) </t>
  </si>
  <si>
    <t>Krone module/10 pairs</t>
  </si>
  <si>
    <t>5-way back mounting frame</t>
  </si>
  <si>
    <t>24 port patch panel</t>
  </si>
  <si>
    <t>Powerstrip 6-convenience outlet for data cabinet</t>
  </si>
  <si>
    <t>Duplex data port outlet (RJ45)</t>
  </si>
  <si>
    <t>Duplex voice port outlet (RJ11)</t>
  </si>
  <si>
    <t>Telephone terminal cabinet</t>
  </si>
  <si>
    <t>Cat6 UTP patch cord 4 pairs (1 meter)</t>
  </si>
  <si>
    <t>Cat6 UTP patch cord 4 pairs (3 meters)</t>
  </si>
  <si>
    <t>Other accessories</t>
  </si>
  <si>
    <t>Grounding bus bar</t>
  </si>
  <si>
    <t>5 kVA single phase distribution transformer 13.2 kV/7.62 kV primary, 120 V/240 V secondary</t>
  </si>
  <si>
    <t>10 kVA single phase distribution transformer 13.2 kV/7.62 kV primary, 120 V/240 V secondary</t>
  </si>
  <si>
    <t>15 kVA single phase distribution transformer 13.2 kV/7.62 kV primary, 120 V/240 V secondary</t>
  </si>
  <si>
    <t>25 kVA single phase distribution transformer 13.2 kV/7.62 kV primary, 120 V/240 V secondary</t>
  </si>
  <si>
    <t>37.5 kVA single phase distribution transformer 13.2 kV/7.62 kV primary, 120 V/240 V secondary</t>
  </si>
  <si>
    <t>50 kVA single phase distribution transformer 13.2 kV/7.62 kV primary, 120 V/240 V secondary</t>
  </si>
  <si>
    <t>75 kVA single phase distribution transformer 13.2 kV/7.62 kV primary, 120 V/240 V secondary</t>
  </si>
  <si>
    <t>100 kVA single phase distribution transformer 13.2 kV/7.62 kV primary, 120 V/240 V secondary</t>
  </si>
  <si>
    <t>150 kVA single phase distribution transformer 13.2 kV/7.62 kV primary, 120 V/240 V secondary</t>
  </si>
  <si>
    <t>167 kVA single phase distribution transformer 13.2 kV/7.62 kV primary, 120 V/240 V secondary</t>
  </si>
  <si>
    <t>200 kVA single phase distribution transformer 13.2 kV/7.62 kV primary, 120 V/240 V secondary</t>
  </si>
  <si>
    <t>250 kVA single phase distribution transformer 13.2 kV/7.62 kV primary, 120 V/240 V secondary</t>
  </si>
  <si>
    <t>333 kVA single phase distribution transformer 13.2 kV/7.62 kV primary, 120 V/240 V secondary</t>
  </si>
  <si>
    <t>500 kVA single phase distribution transformer 13.2 kV/7.62 kV primary, 120 V/240 V secondary</t>
  </si>
  <si>
    <t>5 kVA three phase distribution transformer 13.2 kV/7.62 kV primary, 120 V/240 V secondary</t>
  </si>
  <si>
    <t>10 kVA three phase distribution transformer 13.2 kV/7.62 kV primary, 120 V/240 V secondary</t>
  </si>
  <si>
    <t>15 kVA three phase distribution transformer 13.2 kV/7.62 kV primary, 120 V/240 V secondary</t>
  </si>
  <si>
    <t>25 kVA three phase distribution transformer 13.2 kV/7.62 kV primary, 120 V/240 V secondary</t>
  </si>
  <si>
    <t>37.5 kVA three phase distribution transformer 13.2 kV/7.62 kV primary, 120 V/240 V secondary</t>
  </si>
  <si>
    <t>50 kVA three phase distribution transformer 13.2 kV/7.62 kV primary, 120 V/240 V secondary</t>
  </si>
  <si>
    <t>75 kVA three phase distribution transformer 13.2 kV/7.62 kV primary, 120 V/240 V secondary</t>
  </si>
  <si>
    <t>100 kVA three phase distribution transformer 13.2 kV/7.62 kV primary, 120 V/240 V secondary</t>
  </si>
  <si>
    <t>150 kVA three phase distribution transformer 13.2 kV/7.62 kV primary, 120 V/240 V secondary</t>
  </si>
  <si>
    <t>167 kVA three phase distribution transformer 13.2 kV/7.62 kV primary, 120 V/240 V secondary</t>
  </si>
  <si>
    <t>200 kVA three phase distribution transformer 13.2 kV/7.62 kV primary, 120 V/240 V secondary</t>
  </si>
  <si>
    <t>250 kVA three phase distribution transformer 13.2 kV/7.62 kV primary, 120 V/240 V secondary</t>
  </si>
  <si>
    <t>333 kVA three phase distribution transformer 13.2 kV/7.62 kV primary, 120 V/240 V secondary</t>
  </si>
  <si>
    <t>500 kVA three phase distribution transformer 13.2 kV/7.62 kV primary, 120 V/240 V secondary</t>
  </si>
  <si>
    <t>Wooden pole with base inclusive of flag</t>
  </si>
  <si>
    <t>Fire alarm control panel (FACP)</t>
  </si>
  <si>
    <t>Smoke detector (addressable)</t>
  </si>
  <si>
    <t>Auto dialer for fire alarm</t>
  </si>
  <si>
    <t>Alarm bell</t>
  </si>
  <si>
    <t>Network system</t>
  </si>
  <si>
    <t>Burglar alarm control panel</t>
  </si>
  <si>
    <t>Siren with strobelights</t>
  </si>
  <si>
    <t>Auto dialer for burglar alarm</t>
  </si>
  <si>
    <t>Magnetic door contact for vault door (heavy duty)</t>
  </si>
  <si>
    <t>Hold-up buttons</t>
  </si>
  <si>
    <t>Foot rail switches</t>
  </si>
  <si>
    <t>Money clip</t>
  </si>
  <si>
    <t>Vibration contact (ceiling mounted)</t>
  </si>
  <si>
    <t>Vibration contact (floor mounted)</t>
  </si>
  <si>
    <t>Buzzer with emergency button</t>
  </si>
  <si>
    <t>Motion detection light</t>
  </si>
  <si>
    <t>Wired glass break detector (shock sensor)</t>
  </si>
  <si>
    <t>Single door magnetic lock</t>
  </si>
  <si>
    <t>12V/3A power supply with back-up battery</t>
  </si>
  <si>
    <t>Proximity card</t>
  </si>
  <si>
    <t>Silent signaling device (LED indicator)</t>
  </si>
  <si>
    <t>16 channel 32" monitor</t>
  </si>
  <si>
    <t>5MP CCTV camera (fish eye type)</t>
  </si>
  <si>
    <t>5MP CCTV camera (pan-tilt-zoom type)</t>
  </si>
  <si>
    <t>24 channel 32" monitor</t>
  </si>
  <si>
    <t>16 channel 22" monitor</t>
  </si>
  <si>
    <t>24 channel 22" monitor</t>
  </si>
  <si>
    <t>32 channel 22" monitor</t>
  </si>
  <si>
    <t>19.0mm dia IMC pipe (3m/pc)</t>
  </si>
  <si>
    <t>25.4mm dia IMC pipe (3m/pc)</t>
  </si>
  <si>
    <t>31.7mm dia IMC pipe (3m/pc)</t>
  </si>
  <si>
    <t>63.5mm dia IMC pipe (3m/pc)</t>
  </si>
  <si>
    <t>101.6mm dia IMC pipe (3m/pc)</t>
  </si>
  <si>
    <t>19.0mm dia EMT pipe (3m/pc)</t>
  </si>
  <si>
    <t>25.4mm dia EMT pipe (3m/pc)</t>
  </si>
  <si>
    <t>31.7mm dia EMT pipe (3m/pc)</t>
  </si>
  <si>
    <t>100mm dia PVC waste pipe (3m/pc)</t>
  </si>
  <si>
    <t>100mm dia PVC soil pipe (3m/pc)</t>
  </si>
  <si>
    <t>50mm dia PVC vent pipe (3m/pc)</t>
  </si>
  <si>
    <t>20mm dia PVC cold water line (3m/pc)</t>
  </si>
  <si>
    <t>Spandrel ceiling</t>
  </si>
  <si>
    <t>Replacement of broken window glass</t>
  </si>
  <si>
    <t>Back cabinet (Head)</t>
  </si>
  <si>
    <t>High back chair (Head)</t>
  </si>
  <si>
    <t>Table with modesty panel (Head)</t>
  </si>
  <si>
    <t>L-type modular workstation (Cashier/BSO)</t>
  </si>
  <si>
    <t>L-type modular workstation (R&amp;F)</t>
  </si>
  <si>
    <t>Single modular workstation (R&amp;F)</t>
  </si>
  <si>
    <t>Staff chair (R&amp;F)</t>
  </si>
  <si>
    <t>Mid back chair with arm rest (Junior Officer)</t>
  </si>
  <si>
    <t>Mid back chair without arm rest (Conference Room)</t>
  </si>
  <si>
    <t>63mm dia service entrance cap</t>
  </si>
  <si>
    <t>4.0 HP/3 TR three phase inverter split type air-conditioning system (free standing)</t>
  </si>
  <si>
    <t>1.0 HP single phase inverter split type air-conditioning system (wall mounted)</t>
  </si>
  <si>
    <t>1.5 HP single phase inverter split type air-conditioning system (wall mounted)</t>
  </si>
  <si>
    <t>2.0 HP single phase inverter split type air-conditioning system (wall mounted)</t>
  </si>
  <si>
    <t>2.5 HP single phase inverter split type air-conditioning system (wall mounted)</t>
  </si>
  <si>
    <t>3.0 HP single phase inverter split type air-conditioning system (wall mounted)</t>
  </si>
  <si>
    <t>4.0 HP/3 TR single phase inverter split type air-conditioning system (free standing)</t>
  </si>
  <si>
    <t>5.0 HP/5 TR three phase inverter split type air-conditioning system (free standing)</t>
  </si>
  <si>
    <t>Existing AC system cleaning and maintenance</t>
  </si>
  <si>
    <t>Existing AC system relocation</t>
  </si>
  <si>
    <t>Existing AC ducting relocation and rebranching</t>
  </si>
  <si>
    <t>Existing AC system removal/dismantling</t>
  </si>
  <si>
    <t>Stainless steel door handle - H-type (for glass door)</t>
  </si>
  <si>
    <t>Stainless steel door handle - C-type (for wooden door)</t>
  </si>
  <si>
    <t>Stainless steel door handle - pull ring (for wooden door)</t>
  </si>
  <si>
    <t>Exterior painting (parapet wall)</t>
  </si>
  <si>
    <t>Exterior painting (perimeter fence)</t>
  </si>
  <si>
    <t>Exterior painting (site components)</t>
  </si>
  <si>
    <t>15mm dia PVC cold water line (3m/pc)</t>
  </si>
  <si>
    <t>Leak test</t>
  </si>
  <si>
    <t>Pressure test</t>
  </si>
  <si>
    <t>4" dia downspout (3m/pc)</t>
  </si>
  <si>
    <t>5" dia downspout (3m/pc)</t>
  </si>
  <si>
    <t>6" dia downspout (3m/pc)</t>
  </si>
  <si>
    <t>Tapping to storm drainage</t>
  </si>
  <si>
    <t>Concrete catch basin with cover</t>
  </si>
  <si>
    <t>Area drain with steel grating</t>
  </si>
  <si>
    <t>Soil backfilling and compaction</t>
  </si>
  <si>
    <t>Gravel bedding</t>
  </si>
  <si>
    <t>Concrete plantbox/es</t>
  </si>
  <si>
    <t>Concrete steps and ramps</t>
  </si>
  <si>
    <t>Excavation (structural)</t>
  </si>
  <si>
    <t>Excavation (septic vault)</t>
  </si>
  <si>
    <t>Trenching (drainage system)</t>
  </si>
  <si>
    <t>Soil filling/backfilling</t>
  </si>
  <si>
    <t>Soil poisoning</t>
  </si>
  <si>
    <t>Polished homogenous tile finish - white (flooring)</t>
  </si>
  <si>
    <t>Polished homogenous tile finish - gray (flooring)</t>
  </si>
  <si>
    <t>Concrete on upstand beam</t>
  </si>
  <si>
    <t>Concrete on vault column</t>
  </si>
  <si>
    <t>Concrete on vault beam</t>
  </si>
  <si>
    <t>Concrete on vault slab (elevated)</t>
  </si>
  <si>
    <t>Concrete members</t>
  </si>
  <si>
    <t>Rebars on vault slab (elevated)</t>
  </si>
  <si>
    <t>Rebars on vault column</t>
  </si>
  <si>
    <t>Rebars on upstand beam</t>
  </si>
  <si>
    <t>Rebars on vault beam</t>
  </si>
  <si>
    <t>Concrete on lintel beam</t>
  </si>
  <si>
    <t>Concrete on bond beam</t>
  </si>
  <si>
    <t>Rebars on lintel beam</t>
  </si>
  <si>
    <t>Rebars on bond beam</t>
  </si>
  <si>
    <t>Calendar clock</t>
  </si>
  <si>
    <t>Signature card cabinet</t>
  </si>
  <si>
    <t>Rate board</t>
  </si>
  <si>
    <t>Vault wooden cabinet (overhead)</t>
  </si>
  <si>
    <t>Back office wooden cabinet (overhead)</t>
  </si>
  <si>
    <t>Hangers and supports</t>
  </si>
  <si>
    <t>15mm dia PPR cold water line (4m/pc)</t>
  </si>
  <si>
    <t>20mm dia PPR cold water line (4m/pc)</t>
  </si>
  <si>
    <t>25mm dia BI pipe (6m/pc)</t>
  </si>
  <si>
    <t>32mm dia BI pipe (6m/pc)</t>
  </si>
  <si>
    <t>SCOPE OF WORKS / SPECIFICATIONS</t>
  </si>
  <si>
    <t>The Contractor shall hold all obligations, duties, and responsibilities necessary to the successful completion of the contract assigned to or be undertaken, including all labor, materials, equipment and services, other incidentals, i.e. bonds and insurance, contractor’s all risk insurance (CARI); and furnishings thereof in accordance with the drawings, specifications and all addenda prepared by DBP.</t>
  </si>
  <si>
    <t>As-built plans</t>
  </si>
  <si>
    <t>Site cleaning</t>
  </si>
  <si>
    <t>SCOPE OF WORKS / MATERIALS SPECIFICATIONS</t>
  </si>
  <si>
    <t>-</t>
  </si>
  <si>
    <t>All utility consumption (water and power) during construction shall be charged to the Contractor.</t>
  </si>
  <si>
    <t>Salvage/relocation of existing materials</t>
  </si>
  <si>
    <t>Demolition works</t>
  </si>
  <si>
    <t>All existing walls, floor and concrete membranes shall be smooth and grinded prior to painting works.</t>
  </si>
  <si>
    <t>Solid wood door - 700mm width</t>
  </si>
  <si>
    <t>Solid wood door - 800mm width</t>
  </si>
  <si>
    <t>Solid wood door - 900mm width</t>
  </si>
  <si>
    <t>Flush hollow core door - 700mm width (single)</t>
  </si>
  <si>
    <t>Flush hollow core door - 800mm width (single)</t>
  </si>
  <si>
    <t>Flush hollow core door - 900mm width (single)</t>
  </si>
  <si>
    <t>Flush hollow core door with louver - 700mm width</t>
  </si>
  <si>
    <t>Flush hollow core door with louver - 800mm width</t>
  </si>
  <si>
    <t>Flush hollow core door with louver - 900mm width</t>
  </si>
  <si>
    <t>Plaster and gypsum board - single wall</t>
  </si>
  <si>
    <t>Plaster and gypsum board - double wall</t>
  </si>
  <si>
    <t>Interior painting (underslab)</t>
  </si>
  <si>
    <t>Roller latch</t>
  </si>
  <si>
    <t>Spring bolt</t>
  </si>
  <si>
    <t>Door knob (orbit type, keyed)</t>
  </si>
  <si>
    <t>Door knob (lever type, keyed)</t>
  </si>
  <si>
    <t>Door knob (lever type, keyless)</t>
  </si>
  <si>
    <t>Door knob (orbit type, keyless)</t>
  </si>
  <si>
    <t>Isolation and draining of sprinkler system</t>
  </si>
  <si>
    <t>Selective dismantling of existing sprinkler system</t>
  </si>
  <si>
    <t>Selective replacement of pipes and fittings (verify actual sizes)</t>
  </si>
  <si>
    <t>Concrete coring including pipe sleeve/s</t>
  </si>
  <si>
    <t>CHB wall - 4" (masonry wall)</t>
  </si>
  <si>
    <t>CHB wall - 5" (masonry wall)</t>
  </si>
  <si>
    <t>CHB wall - 6" (masonry wall)</t>
  </si>
  <si>
    <t>CHB wall - 6" (vault wall)</t>
  </si>
  <si>
    <t>Refer to fabrication details at DBP standard booklet</t>
  </si>
  <si>
    <t>Vault metal components</t>
  </si>
  <si>
    <t>Refer to fabrication details at DBP standard booklet.</t>
  </si>
  <si>
    <t>Refer to structural details at DBP standard booklet for rebar size/s.</t>
  </si>
  <si>
    <t>Refer to structural details for rebar size/s.</t>
  </si>
  <si>
    <t>Refer to vault details for rebar size/s.</t>
  </si>
  <si>
    <t>Maximum re-use of formworks shall be: 7 uses/repetition for 12mm thick plywood and 20 for uses/repetition for 18mm thick plywood</t>
  </si>
  <si>
    <t>Project billboard shall be 4" width x 8' length tarpaulin on 1/2" thick marine plywood provided with necessary frame or support to mount the billboard (refer to IRR of PD 1096 S.2005 Section 306 Figure III.5)</t>
  </si>
  <si>
    <t>a.)	Gravel shall be clean, washed, and graded “G-1” crushed stone aggregates conforming to ASTM C-33.
b.)	Sand shall be cleaned, washed and free from deleterious materials conforming to ASTM C-40.
c.)	Water shall be clean, clear and without acidic or salinic contents.
d.)	Cement shall be portland cement or approved equal conforming to ASTM C-150.</t>
  </si>
  <si>
    <t>a.) CHB shall be 400 PSI compressive strength (minimum), normal in weight and in conformance to ASTM C-90, Type 1.
b.) Rebar diameter shall be 10mm.
c.) Concrete filler mixture/ratio shall be class A.
d.) Both sides shall be plastered
e.) Refer to CHB wall details at DBP standard booklet.</t>
  </si>
  <si>
    <t>a.) CHB shall be 700 PSI compressive strength (minimum) provided with test results, normal in weight and in conformance to ASTM C-90, Type 1.
b.) Rebar diameter shall be 10mm.
c.) Concrete filler mixture/ratio shall be class A.
d.) Both sides shall be plastered
e.) Refer to CHB wall details at DBP standard booklet.</t>
  </si>
  <si>
    <t>Concrete mixture/ratio shall be class A.</t>
  </si>
  <si>
    <t>Concrete mixture/ratio shall be class B.</t>
  </si>
  <si>
    <t>a.) Board-up shall be made of galvanized steel fence panel (including opening towards the interior) and placed two (2) feet away from the proposed exterior wall.
b.) Floor mat outside hoarding area and plastic sheeting shall be placed on gaps and openings to prevent dust and from entering adjacent unit or common spaces (if applicable).</t>
  </si>
  <si>
    <t>a.) All old materials, trash, debris, including hazardous waste (spills) shall be removed from the immediate work area as the work progresses. It shall be carefully piled up and/or properly seggregated in a appropriate container before disposal.
b.) Weekly hauling is required.</t>
  </si>
  <si>
    <t xml:space="preserve">Shall be gauge #16 galvanized iron </t>
  </si>
  <si>
    <t>All wood components shall be treated with odorless and colorless wood preservative before using and finishing.</t>
  </si>
  <si>
    <t>All fabricated metal components shall be painted with two (2) coats zinc dust zinc-oxide primer.</t>
  </si>
  <si>
    <t>PWD grab-bar</t>
  </si>
  <si>
    <t>Ramp railings</t>
  </si>
  <si>
    <t>Contractor shall verify the concrete areas/portions that will be scanned and mapped.</t>
  </si>
  <si>
    <t>Ferro scanning</t>
  </si>
  <si>
    <t>a.) Counter shall be made of 20mm thick marine plywood.
b.) Forms shelves and countertop shall be made of 12.5mm thick tempered glass with polished edges.
c.) Waste bin door shall have push type lock and concealed hinges.
d.) Baseboard shall be stainless steel mirror finish.
e.) Base must have metal gliders.
f.) Refer to fabrication details at DBP standard booklet.</t>
  </si>
  <si>
    <t>a.) Counter dimensions: 1.2m length (minimum) / 1.5m length (maximum) x 1.0m total width/depth x 1.1m total height.
b.) Counter shall use 20mm thick marine plywood for substrate, backing, drawers and pull-out keyboard.
c.) Countertop finish shall be made of 10mm thick solid surface, color: white. Curve shall have kiln-died tanguile solid wood moulding and edges shall be post-formed.
d.) Tabletop shall be matte laminated vinyl finish, color: light gray.
e.) Drawer handles shall be cylindrical stainless steel pull.
f.) Pull-out keyboard shall have solid edging and extendable drawer guide.
g.) Baseboard shall be stainless steel mirror finish.
h.) Base must have floor leveller.
i.) Accessories such as forms rack, picos tray and rubber mat shall be included.
j.) Forms rack shall be made of 4.5mm thick clear acrylic.
k.) Picos tray shall be made of 6mm thick clear acrylic.
l.) Rubber mat shall have velcrostrip on underside.
m.) Refer to fabrication details at DBP standard booklet.</t>
  </si>
  <si>
    <t>a.) Counter dimensions: 1.2m length (minimum) / 1.5m length (maximum) x 0.9m total width/depth x 0.75m total height.
b.) Counter shall use 20mm thick marine plywood for backing/substrate including PVC pull-out keyboard tray.
c.) Countertop finish shall be made of 10mm thick solid surface, color: white. Curve shall have kiln-died tanguile solid wood moulding and edges shall be post-formed.
d.) Tabletop shall be matte laminated vinyl finish, color: light gray.
e.) Baseboard shall be stainless steel mirror finish.
f.) Base must have floor leveller.
g.) Refer to fabrication details at DBP standard booklet.</t>
  </si>
  <si>
    <t>a.) Counter dimensions: 1.5m length (maximum) x 0.75m width x 0.75m height.
b.) Counter support shall be made 2' x 4" lumber stand and 20mm thick marine plywood side panels.
c.) Countertop shall be made of HPL light gray finish on 40mm thick marine plywood with PVC edging to match laminate color.
d.) Accessories such as 280mm x 80mm rectangular grommet and PVC pull-out keyboard tray shall be included.
e.) Refer to fabrication details at DBP standard booklet.</t>
  </si>
  <si>
    <t>a.) Counter dimensions: 0.55m length x 0.45m width x 0.8m height.
b.) Side panels shall be made of 20mm thick marine plywood.
c.) Countertop shall be made of HPL light gray finish on 20mm thick marine plywood with PVC edging to match laminate color.
d.) Set/s of wheel casters shall be included.
e.) Refer to fabrication details at DBP standard booklet.</t>
  </si>
  <si>
    <t>a.) Counter dimensions: 0.3m length x 0.25m width x 0.75m height.
b.) Counter and side panels shall be made of 20mm thick marine plywood.
c.) Set/s of wheel casters shall be included.
d.) Refer to fabrication details at DBP standard booklet.</t>
  </si>
  <si>
    <t>a.) Box dimensions: 0.4m length x 0.4m width x 0.6m height.
b.) Box and cover shall be made of 20mm thick marine plywood.
c.) Cover handle shall be included.
d.) Refer to fabrication details at DBP standard booklet.</t>
  </si>
  <si>
    <t>a.) Cabinet dimensions: 0.6m length x 0.6m width x 0.8m height.
b.) Side panels and cabinet doors shall be made of 20mm thick marine plywood with 2mm wide slats and insect screen. Stainless steel pull, lock and concealed hinges shall be included.
c.) Countertop shall be made of HPL light gray finish on 20mm thick marine plywood with PVC edging to match laminate color.
d.) Refer to fabrication details at DBP standard booklet.</t>
  </si>
  <si>
    <t>a.) Closet shall be made of 20mm thick marine plywood with stainless steel cabinet handles and concealed hinges.
b.) Verify actual measurements on site.
c.) Refer to fabrication details at architectural plans.</t>
  </si>
  <si>
    <t>a.) Enclosure shall be made of 20mm thick marine plywood.
b.) Verify actual measurements on site.
c.) Refer to fabrication details at architectural plans.</t>
  </si>
  <si>
    <t>AC enclosure</t>
  </si>
  <si>
    <t>a.) Barrier dimensions: 0.9m height, varrying length
b.) Barrier shall be 1/4" thick clear acrylic sheet on 1cm white powder coated aluminum channel.
c.) Inclusive of 10" x 3" pigeon hole with sliding enclosure.
d.) Glass silicone sealant must be clear.</t>
  </si>
  <si>
    <t>a.) Barrier dimensions: 1.25m height, varrying length
b.) Barrier shall be 1/4" thick clear acrylic sheet on 1cm white powder coated aluminum channel.
c.) Inclusive of 10" x 3" pigeon hole with sliding enclosure.
d.) Glass silicone sealant must be clear.</t>
  </si>
  <si>
    <t xml:space="preserve">Glass sealant shall be silicone-synthetic rubber type and shall match glass and/or aluminum frame color. </t>
  </si>
  <si>
    <t>Waterproofing shall be mineral polybond 4.5kg torch-on membrane waterproofing.</t>
  </si>
  <si>
    <t>Water leaks shall be observed if it will occur within the seven (7) days flood testing period.</t>
  </si>
  <si>
    <t>a.) Door dimensions: 700mm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</si>
  <si>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a.) Door dimensions: 800mm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</si>
  <si>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a.) Door dimensions: 900mm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</si>
  <si>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Flush hollow core door (low height) - 600mm width</t>
  </si>
  <si>
    <t>Flush hollow core door (low height) - 700mm width</t>
  </si>
  <si>
    <t>Flush hollow core door (low height) - 800mm width</t>
  </si>
  <si>
    <t>Flush hollow core door (low height) - 900mm width</t>
  </si>
  <si>
    <t>a.) Door dimensions: 600mm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</si>
  <si>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700mm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</si>
  <si>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800mm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</si>
  <si>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900mm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</si>
  <si>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Flush hollow core door (concealed) - 700mm width</t>
  </si>
  <si>
    <t>a.) Door dimensions: 700mm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</si>
  <si>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Flush hollow core door (concealed) - 800mm width</t>
  </si>
  <si>
    <t>a.) Door dimensions: 800mm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</si>
  <si>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900mm width x 2100mm length/height x 44.5mm thickness.
b.) Materials shall be fire rated standard steel plate flush hollow core metal.
c.) Door jamb shall be GA 16 rectangular hollow section.
d.) Fabricated hinges, panic lever device and peep hole shall be included.
e.) Stainless steel cladding on the exterior side shall be included if the door will be exposed to rain.
f.) Refer to schedule of doors at DBP standard booklet.</t>
  </si>
  <si>
    <t>a.) Minimum opening size: 980mm width x 2000mm length/height 
b.) Minimum door thickness: 365mm
c.) Fire rating: two (2) hours maximum
d.) Door shall be stainless steel cladded.
e.) Locking bolts shall be at 16 pcs. and 38mm diameter (minimum).
f.) Other accessories such as ventilator (built-in into frame), time lock (dual combination) and grill day gate shall be included.
g.) Refer to schedule of doors at DBP standard booklet.</t>
  </si>
  <si>
    <t>a.) Door knob shall be lever type (keyed) and in satin stainless finish.
b.) Keys shall be turned-over to DBP upon completion of works.
c.) Refer to schedule of doors at DBP standard booklet for mounting height and distance from edge.</t>
  </si>
  <si>
    <t>Door stopper shall be magnetic, floor-mounted and in satin stainless finish.</t>
  </si>
  <si>
    <t>a.) Door knob shall be lever type (keyless) and in satin stainless finish.
b.) Keys shall be turned-over to DBP upon completion of works.
c.) Refer to schedule of doors at DBP standard booklet for mounting height.</t>
  </si>
  <si>
    <t>a.) Materials shall be 37.5mm stainless steel grab rail on 75mm dia. escutcheon plate with 4 pcs. stainless steel screws and expansion bolt.
b.) Refer to fabrication details at DBP standard booklet.</t>
  </si>
  <si>
    <t>a.) Materials shall be 37.5mm stainless steel pipe railing on 6mm thick stainless steel base plate with 12mm dia. stainless steel bolts and expansion shield.
b.) Refer to fabrication details at DBP standard booklet</t>
  </si>
  <si>
    <t>a.) Material shall 1 1/2" x 1 1/2" thick angle bar and fully-welded on joints.
b) Refer to miscellaneous details at mechanical plan.</t>
  </si>
  <si>
    <t>a.) Daily site cleaning shall be required.
b.) Final and thorough cleaning shall be done prior to turn-over of site to DBP.</t>
  </si>
  <si>
    <t>a.) Rebar scanning must be conducted prior to concrete coring.
b.) Actual diameter and number of hole/s shall be verified on site.</t>
  </si>
  <si>
    <t>a.) Material shall be 20mm thick marine plywood with solid edging for partition, shelves and swing-out cabinet doors. 
b.) Accessories such as concealed pneumatic cabinet hinges and stainless cabinet handles shall be included.
c.) All necessary mounting support, frame or backing shall be included.
d.) Refer to fabrication details at DBP standard booklet.</t>
  </si>
  <si>
    <t>a.) Material shall be 20mm thick marine plywood for partition, shelves and swing-out cabinet doors.
b.) Accessories such as concealed pneumatic cabinet hinges and stainless cabinet handles shall be included. 
c.) All necessary mounting support, frame or backing shall be included.
d.) Refer to fabrication details at DBP standard booklet.</t>
  </si>
  <si>
    <t>a.) Material shall be 20mm thick marine plywood with solid edging for partition, shelves, cove and swing-out cabinet doors. 
b.) Accessories such as concealed pneumatic cabinet hinges and stainless cabinet handles shall be included.
c.) All necessary mounting support, frame or backing shall be included.
d.) Refer to fabrication details at DBP standard booklet.</t>
  </si>
  <si>
    <t>Door stopper shall be magnetic, wall-mounted and in satin stainless finish.</t>
  </si>
  <si>
    <t>Stainless steel door hinges (double action)</t>
  </si>
  <si>
    <t>a.) Door handle shall be at least 300mm long, C-type and in polished stainless steel finish.
b.) Refer to schedule of doors at DBP standard booklet for mounting height.</t>
  </si>
  <si>
    <t>a.) Door handle shall be in polished stainless steel finish.
b.) Refer to schedule of doors at DBP standard booklet for mounting height.</t>
  </si>
  <si>
    <t>a.) Hinge dimensions: 3.5" x 3.5".
b.) Hinge shall be loose pin type (4 holes) and in satin stainless finish.
c.) Four (4) set/s shall be provided for wooden door/s.
d.) Refer to schedule of doors at DBP standard booklet.</t>
  </si>
  <si>
    <t>a.) Hinge load capacity: at least 40kg
b.) Hinge shall be concealed type and in satin stainless finish .
c.) Four (4) set/s shall be provided for concealed/secret door/s.
d.) Refer to schedule of doors at DBP standard booklet.</t>
  </si>
  <si>
    <t>a.) Hinge dimensions: 3.5" x 3.5".
b.) Hinge shall be double action spring loaded type and in satin stainless finish.
c.) Three (3) set/s shall be provided for low height door/s.
d.) Refer to schedule of doors at DBP standard booklet.</t>
  </si>
  <si>
    <t>a.) Security film shall be 6 mils (0.006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t>
  </si>
  <si>
    <t>a.) Security film shall be 8 mils (0.008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t>
  </si>
  <si>
    <t>a.) Security film shall be made of PVC film with frosted design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 and/or schedule of doors at DBP standard booklet.</t>
  </si>
  <si>
    <t>a.) Door handle shall be 1500mm long, at least 32mm dia, H-type and in polished stainless steel finish.
b.) Refer to schedule of doors at DBP standard booklet for mounting height.</t>
  </si>
  <si>
    <t>a.) Partition materials shall be made of 12.5mm thick gypsum board (one side only) on GA#20 metal studs spaced at 0.60m both ways.
b.) Verify actual height and location of wall on architectural plans.</t>
  </si>
  <si>
    <t>a.) Partition materials shall be made of 12.5mm thick gypsum board (double sided) on GA#20 metal studs spaced at 0.60m both ways.
b.) Verify actual height and location of wall on architectural plans.</t>
  </si>
  <si>
    <t>a.) Tile size: 600mm x 600mm (verify applicable thickness)
b.) Tiles shall be polished homogenous tiles (full body porcelain tiles) with white finish.
c.) Contractor shall provide sample/s for DBP approval.
d.) Refer to tiling layout at architectural plans.</t>
  </si>
  <si>
    <t>Polished homogenous tile finish - beige (walls)</t>
  </si>
  <si>
    <t>a.) Materials shall be matte finish vinyl sticker (color: sultan blue) on 6mm dent-resistant sintra board backing
b.) Refer to section at architectural plans.</t>
  </si>
  <si>
    <t>a.) Materials shall be matte finish vinyl sticker (verify design) on 6mm dent-resistant sintra board backing.
b.) Refer to section at architectural plans.</t>
  </si>
  <si>
    <t>Laminated vinyl finish - legno fineline (walls)</t>
  </si>
  <si>
    <t>a.) Materials shall be laminated vinyl finish legno fineline finish on 6mm thick MDF board backing.
b.) Contractor shall provide sample/s for DBP approval.
c.) Refer to elevations at architectural plans.</t>
  </si>
  <si>
    <t>a.) Tile size: 600mm x 600mm (verify applicable thickness)
b.) Tiles shall be polished homogenous tiles (full body porcelain tiles) with beige finish.
c.) 3mm tile grout matching the tile color shall be provided.
d.) Contractor shall provide samples for DBP approval.
e.) Refer to toilet elevations at architectural plans.</t>
  </si>
  <si>
    <t>a.) Tile size: 600mm x 600mm (verify applicable thickness)
b.) Tiles shall be polished homogenous tiles (full body porcelain tiles) with gray finish.
c.) 3mm tile grout matching the tile color shall be provided.
d) Contractor shall provide samples for DBP approval.
e.) Refer to tiling layout at architectural plans.</t>
  </si>
  <si>
    <t>a.) Tile size: 600mm x 600mm (verify applicable thickness)
b.) Tiles shall be non-skid/slip homogenous tiles (full body porcelain tiles) with brown finish.
c.) 3mm tile grout matching the tile color shall be provided.
d.) Contractor shall provide samples for DBP approval.
e.) Refer to tiling layout at architectural plans.</t>
  </si>
  <si>
    <t>a.) Tile size: 600mm x 600mm (verify applicable thickness)
b.) Tiles shall be non-skid/slip rustic tiles (full body porcelain tiles) for exterior use.
c.) 3mm tile grout matching the tile color shall be provided.
d.) Contractor shall provide sample/s for DBP approval.
e.) Refer to tiling layout at architectural plans.</t>
  </si>
  <si>
    <t>Vinyl tiles flooring - cottage tan</t>
  </si>
  <si>
    <t>a.) Tile size: 300mm x 300mm (verify applicable thickness)
b.) Tiles shall be vinyl finish (cottage tan).
c.) Self-leveling grout shall be applied prior to tiles installation.
d.) Contractor shall provide sample/s for DBP approval.
e.) Refer to tiling layout at architectural plans.</t>
  </si>
  <si>
    <t>a.) Acoustic board size: 1200mm length x 600mm width x 10mm thickness
b.) Acoustic board shall be fine fissured, lay-in type.
c.) Runner system shall be galvanized iron coated and baked white finish including hanger rod and fixed bracket/steel angle attachments.
d.) Refer to ceiling plan at architectural plans.</t>
  </si>
  <si>
    <t>a.) Materials shall be 12.5mm thick moisture resistant gypsum board screw attached on 2" GI double furring channel spaced 0.60m on center.
b.) Hanger rods, clips, carrying channels and all necessary accessories in order to mounth the ceiling shall be included.
c.) Hanger rods shall be 6mm dia. bar.
d.) All sides attached to wall shall be provided with wall angle.
e.) Refer to ceiling plan at architectural plans.</t>
  </si>
  <si>
    <t>LZ Bracket</t>
  </si>
  <si>
    <t>U Bracket</t>
  </si>
  <si>
    <t>48-port manageable LAN switch</t>
  </si>
  <si>
    <t>Private Automatic Branch Exchange (PABX)</t>
  </si>
  <si>
    <t>50mm dia straight connector</t>
  </si>
  <si>
    <t>50mm dia angle connector</t>
  </si>
  <si>
    <t>Generator</t>
  </si>
  <si>
    <t>a.) Spring loaded bolt shall be push-type and in satin stainless finish.
b.) Bolt shall be placed on interior side of door.
c.) Refer to schedule of doors at DBP standard booklet for mounting.</t>
  </si>
  <si>
    <t>a.) Finger pull handle shall be in satin stainless finish or white powder coated finish and placed on door frame edge.
b.) Refer to schedule of doors at DBP standard booklet for mounting.</t>
  </si>
  <si>
    <t>Finger pull bar/handle</t>
  </si>
  <si>
    <t>a.) All masonry/concrete walls shall be applied with masonry neuralizer with 1:16 neuralizer-water ratio.
b.) Contractor shall apply masonry putty and ensure that the wall surface is smooth prior to painting.
c.) Primer acrylic latex paint (color: white) shall be applied to ensure that paint will bond to the wall surface.
d.) Two (2) coats of semi-gloss acrylic latex paint (color: white) shall be used for finishing/final coating.</t>
  </si>
  <si>
    <t>a.) All fabricated metal components, metal doors or any metals exposed to weather shall be painted with two (2) coats of zinc oxide.
b.) Contractor shall apply applicable putty and ensure that the metal surfaces are smooth and free from holes prior to painting works.
c.) Epoxy primer (verify color) shall be applied to ensure that paint will bond to the metal surface.
d.) Two (2) coats of glossy epoxy paint (verify color) shall be used for finishing/final coating.</t>
  </si>
  <si>
    <t>a.) All concrete underslab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flat finish acrylic latex paint (color: white) shall be used for finishing/final coating.</t>
  </si>
  <si>
    <t>a.) Contractor shall apply masonry putty and ensure that the door and jamb surface is smooth and free from defects prior to painting.
c.) Lacquer primer paint (color: white) shall be applied to ensure that paint will bond to the wall surface.
d.) Two (2) coats of duco/high gloss lacquer paint (color: white) shall be used for finishing/final coating.</t>
  </si>
  <si>
    <t>a.) Contractor shall apply masonry putty and ensure that the wood surface is smooth and free from defects prior to painting.
c.) Lacquer primer paint (color: white) shall be applied to ensure that paint will bond to the wall surface.
d.) Two (2) coats of duco/high gloss lacquer paint (color: white) shall be used for finishing/final coating.</t>
  </si>
  <si>
    <t>a.) All fabricated metal components shall be painted with two (2) coats of zinc oxide.
b.) Contractor shall apply applicable putty and ensure that the metal surfaces are smooth and free from defects prior to painting works.
c.) Epoxy primer (verify color) shall be applied to ensure that paint will bond to the metal surface.
d.) Two (2) coats of glossy epoxy paint (verify color) shall be used for finishing/final coating.</t>
  </si>
  <si>
    <t>a.) All masonry/concrete walls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semi-gloss acrylic latex paint (color: white) shall be used for finishing/final coating.</t>
  </si>
  <si>
    <t>a.) Tile trim finish shall be L-profile and in satin stainless steel.
b.) All tile end edges and door termination shall have tile trim.
c.) Contractor shall verify size depending on tile thickness.</t>
  </si>
  <si>
    <t>Stainless steel tile trim (L-profile)</t>
  </si>
  <si>
    <t>Stainless steel tile trim (T-profile)</t>
  </si>
  <si>
    <t>a.) Tile trim finish shall be T-profile and in satin stainless steel.
b.) Profile shall be used to distinguish tile colors.
c.) Contractor shall verify size depending on tile thickness.</t>
  </si>
  <si>
    <t>a.) Patch fittings shall fit with 10-12mm thick glass panels.
b.) Patch fittings complete set shall consist of self-closing floor hinges, patch lock, top patch and bottom patch.
c.) Patch fittings shall be in satin stainless steel finish.
d.) Contractor shall verify type of overhead patch to be used based on actual site conditions.
d.) Refer to schedule of doors at DBP standard booklet.</t>
  </si>
  <si>
    <t>Main glass door decals</t>
  </si>
  <si>
    <t>Interior signages/decals</t>
  </si>
  <si>
    <t>a.) Signage materials shall be acrylic diffuser with translucent sticker, built-up letters, logo and illuminated with LED lighting fixture.
b.) Acrylic diffuser shall be white in color.
c.) Translucent sticker shall be wet type, colors for background are 3630-157 Sultan blue and 3630-73 Dark red.
d.) DBP text shall be 50mm thick built-up acrylic white diffuser.
d.) DBP logo finish shall be 50mm thick polished stainless steel.
e.) LED lighting shall be installed and distributed evenly.
f.) Contractor shall tap the signage to the power supply.</t>
  </si>
  <si>
    <t>a.) Bulletin board dimensions: 24" x width x 36" length".
b.) Bulletin board shall be made of cork board on 6mm thick plywood with aluminum casing.
c.) Refer to bulletin board details at DBP standard booklet.</t>
  </si>
  <si>
    <t>a.) Chair shall be made of fabric molded foam-cushion upholstered seat and backrest; gas lift; with armrest;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t>
  </si>
  <si>
    <t>a.) Chair shall be made of fabric molded foam-cushion upholstered seat and backrest; gas lift; with arm rest; nylon star base with twin caster; tilting/swivel mechanism.
b.) Fabric color shall be twilight blue.
c.) Seat dimensions shall be minimum of 500mm x 470mm.
d.) Backrest dimensions shall be minimum of 450mm x 500mm
e.) Chair height shall be minimum of 880mm (adjustable height)
f.) Design shall be same or similar as to the photo at DBP standard booklet.</t>
  </si>
  <si>
    <t>a.) Chair shall be made of fabric molded foam-cushion upholstered seat and backrest; without armrest; gas lift;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t>
  </si>
  <si>
    <t>a.) Chair shall be made of fabric molded foam-cushion upholstered seat and backrest; without arm rest; powder coated steel frame gauge 20 (sled type leg)
b.) Fabric color shall be twilight blue.
c.) Seat dimensions shall be minimum of 450mm x 450mm.
d.) Backrest dimensions shall be minimum of 460mm x 320mm
e.) Chair height shall be minimum of 800mm
f.) Design shall be same or similar as to the photo at DBP standard booklet.</t>
  </si>
  <si>
    <t>a.) Stool chair with leatherette foam cushion seat; without armrest and backrest; 1” x 1” powder coated tubular steel frame gauge 20.
b.) Seat finish shall be black leatherette.
c.) Seat dimensions shall be minimum of 330mm x 330mm.
d.) Chair height shall be minimum of 460mm
e.) Design shall be same or similar as to the photo at DBP standard booklet.</t>
  </si>
  <si>
    <t>a.) Material shall be steel/metal (GA #22), oven baked in light gray enamel or powder coated finish. 
b.) Mobile pedestal shall include three (3) drawers with central locking mechanism, pencil tray, dividers, and ball casters for mobility.
c.) Design shall be same or similar as to the photo at DBP standard booklet.</t>
  </si>
  <si>
    <t>a.) Chair shall be made of  high back black leatherette cushion seat with molded foam- cushion upholstered backrest; padded armrest; gas lift; chrome plated star base; tilting/swivel mechanism and twin caster.
b.) Seat dimensions shall be minimum of 550mm x 600mm.
c.) Backrest dimensions shall be minimum of 520mm x 740mm
e.) Chair height shall be minimum of 1200mm (adjustable height)
f.) Design shall be same or similar as to the photo at DBP standard booklet.</t>
  </si>
  <si>
    <t>a.) Chair shall be 4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t>
  </si>
  <si>
    <t>a.) Chair shall be 3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t>
  </si>
  <si>
    <t>a.) Countertop shall be 25mm thick MDF countertop in light gray high pressure laminate (HPL) finish with color matching PVC edging including 75mm diameter grommet holes.
b.) Main countertop dimensions: 1600mm x 700mm
c.) Side return dimensions: 900mm x 450mm
d.) Stand/support shall be made of tubular steel frame in powder coated finish and gauge #22 perforated modesty panel folded on sides. 
e.) Design shall be same or similar as to the photo at DBP standard booklet.</t>
  </si>
  <si>
    <t>a.) Countertop shall be 25mm thick MDF countertop in light gray high pressure laminate (HPL) finish with color matching PVC edging including 75mm diameter grommet holes.
b.) Main countertop dimensions: 2000mm x 1800mm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t>
  </si>
  <si>
    <t>a.) Countertop shall be 25mm thick MDF countertop in light gray high pressure laminate (HPL) finish with color matching PVC edging including 75mm diameter grommet holes.
b.) Main countertop dimensions: 1500mm x 600mm
c.) Side return dimensions: 900mm x 450mm
d.) Partition shall be tile-looked system with interlocking gauge #22 steel panel separated by an impregnated honeycomb paper core. Thickness shall be 50mm and trimming shall be aluminum alloy in powder-coated finish color gray.
e) Finish shall be blue fabric.
f.) Panel raceway shall be hollow for telephone and electrical lines. Provide convenience outlet hole.
g.) PVC keyboard tray shall be included.
h.) Design shall be same or similar as to the photo at DBP standard booklet.</t>
  </si>
  <si>
    <t>Pentagon-type modular workstation (Cashier/BSO)</t>
  </si>
  <si>
    <t>a.) Countertop shall be 25mm thick MDF countertop in light gray high pressure laminate (HPL) finish with color matching PVC edging including 75mm diameter grommet holes.
b.) Countertop dimensions: 1500mm x 600mm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t>
  </si>
  <si>
    <t>a.) Drawer shall be Three (3) layes, cold-rolled steel plate, gauge #20, packed with polyfoam inner lining and multi-layer. 
b.) Drawer dimensions: 900mm length x 450mm width x 1060mm height.
c.) Finish shall be durable epoxy powder and powder coating finished.
d.) Central lock mechanism shall be included.
e.) Design shall be same or similar as to the photo at DBP standard booklet.</t>
  </si>
  <si>
    <t>a.) Locker dimensions: 72" height x 36" width x 18" depth
b.) Openings/holes: six (6)
c.) Opening dimensions: 31" height x 10" width
d.) Locker color shall be beige. Materials as per manufacturer's standard.
e.) Louvers, aluminum card holder, lock hasp, chrome plated handle, hanger rod on top and bottom shelf shalle be included.
f.) Refer to locker details at DBP standard booklet.</t>
  </si>
  <si>
    <t>a.) Locker dimensions: 72" height x 36" width x 18" depth
b.) Openings/holes: nine (9)
c.) Opening dimensions: 20" height x 10" width
d.) Locker color shall be beige. Materials as per manufacturer's standard.
e.) Louvers, aluminum card holder, lock hasp, chrome plated handle, hanger rod on top and bottom shelf shalle be included.
f.) Refer to locker details at DBP standard booklet.</t>
  </si>
  <si>
    <t>a.) Locker dimensions: 72" height x 36" width x 18" depth
b.) Openings/holes: twelve (12)
c.) Opening dimensions: 15" height x 10" width
d.) Locker color shall be beige. Materials as per manufacturer's standard.
e.) Louvers, aluminum card holder, lock hasp, chrome plated handle, hanger rod on top and bottom shelf shalle be included.
f.) Refer to locker details at DBP standard booklet.</t>
  </si>
  <si>
    <t xml:space="preserve">a.) Blinds shall be combination of polyester and PVC materials, 0.68-0.70mm thick, has an openness factor of 4-5% and color shall be 'white bone' or equivalent.
b.) Accessories such as roller tubes, brackets, control and end caps, plunger system, bottom bars and bead chains shall be included.
c.) Roller tube shall be made of aluminum with fabric location slots/strengthening fins.
d.) Brackets shall be powder coated white, made of steel and has universal fixing points.
e.) Control end and plunger end system shall be spring loaded and white in color.
f) Bead chain shall be stainless steel and has a maximum operating weight of 16 lbs.
g.) Bottom bar shall be in aluminum white finish and oval in shape to conceal and secure the fabric. 
h.) End cap shall be provided to prevent the blinds from coming out of the bracket, color/finish is white.
i.) Verify actual measurements of windows prior to fabrication of blinds.
</t>
  </si>
  <si>
    <t>a.) Hand dryer shall be wall-mounted, automatic with sensor, white plastic finish and can be plugged directly into a wall outlet.
b.) Mounting height shall be 1200mm above finish floor line.
c.)  Design shall be same or similar as to the photo at DBP standard booklet.</t>
  </si>
  <si>
    <t>a.) Cabinet dimensions: 1041.4mm length x 457.2mm width x 1358.9mm height
b.) No of drawers: Twenty-one (21)
c.) Cabinet shall be made of GA#20 steel component in light gray powder coated finish; with central lock mechanism and wheel casters. 
d.) Design shall be same or similar as to the photo at DBP standard booklet.</t>
  </si>
  <si>
    <t>a.) Table diameter: 0.90m
b.) Table shall be made of 30mm thick MDF countertop in light gray high pressure laminate (HPL) finish with PVC edging and steel frame leg (hairline finish).
c.) Design shall be same or similar as to the photo at DBP standard booklet.</t>
  </si>
  <si>
    <t>a.) Table diameter: 1.00m
b.) Table shall be made of 30mm thick MDF countertop in light gray high pressure laminate (HPL) finish with PVC edging and steel frame leg (hairline finish).
c.) Design shall be same or similar as to the photo at DBP standard booklet.</t>
  </si>
  <si>
    <t>a.) Table diameter: 1.20m
b.) Table shall be made of 30mm thick MDF countertop in light gray high pressure laminate (HPL) finish with PVC edging and steel frame leg (hairline finish).
c.) Design shall be same or similar as to the photo at DBP standard booklet.</t>
  </si>
  <si>
    <t>a.) Platform height: 100mm
b.) Contractor shall verify actual length and width of platform.
c.) Platform shall be made of 3/4" thick fiber cement board panel on 2" x 2" x 6mm thick angle bar framing spaced 0.60m both ways and bolted on slab.</t>
  </si>
  <si>
    <t>a.) Mirror dimensions: 800mm height x 600mm length x 1/4" thick
b.) Mirror shall be frameless and with beveled edges.
c.) Contractor shall verify actual mounting height.</t>
  </si>
  <si>
    <t>a.) Chair materials shall be fabric moulded-cushion upholstered backrest and seat, without armrest; gas lift; tilting/swivel mechanism; five (5) legged with foot ring and fixed base.
b.) Fabric color shall be twilight blue.
c.) Design shall be same or similar as to the photo at DBP standard booklet.</t>
  </si>
  <si>
    <t>a.) Clock shall be digital and can be plugged in an outlet.
b.) Background shall be black in color.
c.) Time, date and day shall be in LED red font.
d.) Contractor shall verify mounting height and location.</t>
  </si>
  <si>
    <t>a.) Cage shall be made of 50mm x 50mm tubular channel grills, tubular framing including fabricated hinges and barrel bolt.
b.) Refer to fabrication details at schedule of grills details.</t>
  </si>
  <si>
    <t>a.) Housing shall be made of 50mm x 50mm tubular channel grills, tubular framing including fabricated hinges and barrel bolt.
b.) Contractor shall verify genset location and actual measurements of provision on site.</t>
  </si>
  <si>
    <t>Prepared by:                                                            Reviewed by:</t>
  </si>
  <si>
    <t>BILL OF QUANTITIES</t>
  </si>
  <si>
    <t>a.) Minimum shelves dimensions: 400mm width x 1840mm height x 900mm length x 5 layers
b.) Shelves shall be boltless, adjustable and in all steel materials.
c.) Design shall be same or similar as to the photo at DBP standard booklet.</t>
  </si>
  <si>
    <t>a.) Prefered lavatory dimensions: 595mm length x 420mm width x 225mm thickness or equivalent
b.) Lavatory shall be wall-under-counter type and made of glazed and polished white ceramic finish.
c.) Design shall be same or similar as to the photo at DBP standard booklet.</t>
  </si>
  <si>
    <t>a.) Prefered lavatory dimensions: 500mm length x 375mm width x 459mm thickness or equivalent
b.) Lavatory shall be wall-mounted type and made of glazed and polished white ceramic finish.
c.) Design shall be same or similar as to the photo at DBP standard booklet.</t>
  </si>
  <si>
    <t>a.) Prefered urinal dimensions: 740mm length x 480mm width x 300mm thickness or equivalent
b.) Urinal shall be wall-mounted type  with back inlet, push button flush, spreader and built-in p-trap.
c.) Finish shall be made of fully glazed and polished white ceramic.
d.) Urinal lower portion shall be 540mm above finish floor line.
e.) Design shall be same or similar as to the photo at DBP standard booklet.</t>
  </si>
  <si>
    <t>a.) Prefered urinal dimensions: 740mm length x 480mm width x 300mm thickness or equivalent
b.) Urinal shall be wall-mounted type  with back inlet, lever flush, spreader and built-in p-trap.
c.) Finish shall be made of fully glazed and polished white ceramic.
d.) Urinal lower portion shall be 540mm above finish floor line.
e.) Design shall be same or similar as to the photo at DBP standard booklet.</t>
  </si>
  <si>
    <t>a.) Prefered urinal dimensions: 740mm length x 480mm width x 300mm thickness or equivalent
b.) Urinal shall be wall-mounted type  with back inlet, automatic flush sensor, spreader and built-in p-trap.
c.) Finish shall be made of fully glazed and polished white ceramic.
d.) Urinal lower portion shall be 540mm above finish floor line.
e.) Design shall be same or similar as to the photo at DBP standard booklet.</t>
  </si>
  <si>
    <t>a.) Prefered water closed dimensions: 732mm height x720mm length x 393mm width or equivalent
b.) Water closet shall be tank-type, 6LPF with single push-button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</si>
  <si>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a.) Prefered water closed dimensions: 732mm height x720mm length x 393mm width or equivalent
b.) Water closet shall be tank-type, 6LPF with lever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</si>
  <si>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a.) Prefered water closed dimensions: 732mm height x720mm length x 393mm width or equivalent
b.) Water closet shall be tankless with automatic sensor,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</si>
  <si>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 xml:space="preserve">a.) Floor drain dimensions: 100mm x 100mm
b.) Floor drain shall have multi-layered grating/drainer and shall be in stainless steel finish.
c.) Refer to location of floor drain at plumbing plans. </t>
  </si>
  <si>
    <t>a.) Faucet shall be above-counter mounted, stainless steel finish with pull-out handle and standard spout.
b.) Design shall be same or similar as to the photo at DBP standard booklet.</t>
  </si>
  <si>
    <t>a.) Faucet shall be above-counter mounted, stainless steel finish with lever handle and standard spout.
b.) Design shall be same or similar as to the photo at DBP standard booklet.</t>
  </si>
  <si>
    <t>a.) Faucet shall be above-counter mounted, stainless steel finish with mixer handle and standard spout.
b.) Design shall be same or similar as to the photo at DBP standard booklet.</t>
  </si>
  <si>
    <t>a.) Faucet shall be above-counter mounted, stainless steel finish with automatic sensor and standard spout.
b.) Design shall be same or similar as to the photo at DBP standard booklet.</t>
  </si>
  <si>
    <t>a.) Faucet shall be above-counter mounted, stainless steel finish with double-lever handle and standard spout.
b.) Design shall be same or similar as to the photo at DBP standard booklet.</t>
  </si>
  <si>
    <t>a.) Faucet shall be above-counter mounted, stainless steel finish with pull-down handle and gooseneck spout.
b.) Design shall be same or similar as to the photo at DBP standard booklet.</t>
  </si>
  <si>
    <t>a.) Faucet shall be above-counter mounted, stainless steel finish with double-mixer handle and standard spout.
b.) Design shall be same or similar as to the photo at DBP standard booklet.</t>
  </si>
  <si>
    <t>Bidet shall be in stainless steel finish and at least 1m long.</t>
  </si>
  <si>
    <t>a.) Soap dispenser shall be wall mounted , push-button type and stainless steel finish.
b.) Contractor shall verify actual mounting height and location.</t>
  </si>
  <si>
    <t>a.) Soap dispenser shall be wall mounted , touchless type and stainless steel finish.
b.) Contractor shall verify actual mounting height and location.</t>
  </si>
  <si>
    <t>a.) Soap dispenser shall be counter mounted, with pump head,  extension tube and in stainless steel finish.
b.) Contractor shall verify actual mounting height and location.</t>
  </si>
  <si>
    <t>Soap dispenser (counter mounted, pump type)</t>
  </si>
  <si>
    <t>a.) Tissue holder shall be wall-mounted (400mm above finish floor line) and in stainless steel finish.
b.) Contractor shall verify actual mounting location.</t>
  </si>
  <si>
    <t>a.) Towel holder shall be wall-mounted, single bar/row and in stainless steel finish.
b.) Contractor shall verify actual mounting height and location.</t>
  </si>
  <si>
    <t>a.) Clothes hook shall be mounted at the interior back side of the toilet door, single hook and in stainless steel finish.
b.) Contractor shall verify actual mounting height.</t>
  </si>
  <si>
    <t>a.) Clean-out shall be 4" dia. and in brass finish.
b.) Refer to clean-out location at plumbing plans.</t>
  </si>
  <si>
    <t>a.) Color: black
b.) Exposed pipes shall be properly labeled.</t>
  </si>
  <si>
    <t>a.) Color: gray/dark gray
b.) Exposed pipes shall be properly labeled.</t>
  </si>
  <si>
    <t>a.) Color: white
b.) Exposed pipes shall be properly labeled.</t>
  </si>
  <si>
    <t>All necessary fittings to complete the plumbing works shall be included.</t>
  </si>
  <si>
    <t>All necessary consumables to complete the plumbing works shall be included.</t>
  </si>
  <si>
    <t>Frameless glass door mid-lock</t>
  </si>
  <si>
    <t>a.) Mid-lock shall be applicable for frameless glass door, double lock and in stainless steel finish.
b.) Refer to schedule of doors at DBP standard booklet.</t>
  </si>
  <si>
    <t>POWER GENERATING EQUIPMENT</t>
  </si>
  <si>
    <t>Contractor shall provide laminated tagging on all panelboards, ATS/MTS and ECBs.</t>
  </si>
  <si>
    <t>a.) Contractor shall verify cabinet dimensions.
b.) Contractor shall provide galvanized phenolic board backing.</t>
  </si>
  <si>
    <t>a.) Conduits shall be hot-dip galvanized steel material.
b.) Standard product length shall be 3.05m and has coupling on one end</t>
  </si>
  <si>
    <t>a.) Pullbox dimensions: 24"x 24" x 16" (GA#16)
b.) Pullbox material shall be made of galvanized iron.</t>
  </si>
  <si>
    <t>a.) Junction box dimensions: 4" x 4" (GA#16)
b.) Junction box deep type with cover and shall be made of galvanized iron.</t>
  </si>
  <si>
    <t>a.) Utility box dimensions: 4" x 2" (GA#16)
b.) Utility box deep type and shall be made of galvanized iron.</t>
  </si>
  <si>
    <t>Hanger rod shall be 6mm dia. bar with expansion shield and bolted on underslab.</t>
  </si>
  <si>
    <t>PVC conduits and fittings shall be unplasticized Polyvinyl Chloride (uPVC), schedule 40 and uniform in thickness.</t>
  </si>
  <si>
    <t>Pipe shall be unplasticized Polyvinyl Chloride (uPVC), schedule 40 and uniform in thickness.</t>
  </si>
  <si>
    <t>DOORS AND WINDOWS</t>
  </si>
  <si>
    <t>m</t>
  </si>
  <si>
    <t>Panel "TX-PRIMARY"</t>
  </si>
  <si>
    <t>Panel "TX-SECONDARY"</t>
  </si>
  <si>
    <t>60kVA, three phase, 400V/230V, 60Hz Step-down Transformer</t>
  </si>
  <si>
    <t>5.5mm² 3C Royal cord wire</t>
  </si>
  <si>
    <t>Parking signage</t>
  </si>
  <si>
    <t>Genset bundwall</t>
  </si>
  <si>
    <t>Cat5e UTP cable 4 pairs (305m/box)</t>
  </si>
  <si>
    <t xml:space="preserve">   100A, 2-Pole (ATS)</t>
  </si>
  <si>
    <t xml:space="preserve">    50A, 2-Pole (ATS)</t>
  </si>
  <si>
    <t xml:space="preserve">   100A, 3-Pole (ATS)</t>
  </si>
  <si>
    <t xml:space="preserve">   160A, 3-pole, (ATS)</t>
  </si>
  <si>
    <t xml:space="preserve">   200A, 3-pole, (ATS)</t>
  </si>
  <si>
    <t xml:space="preserve">   315A, 3-pole, (ATS)</t>
  </si>
  <si>
    <t xml:space="preserve">   400A, 3-pole, (ATS)</t>
  </si>
  <si>
    <t xml:space="preserve">   500A, 3-pole, (ATS)</t>
  </si>
  <si>
    <t xml:space="preserve">   630A, 3-pole, (ATS)</t>
  </si>
  <si>
    <t xml:space="preserve"> 160AT, 4-pole, (ATS)</t>
  </si>
  <si>
    <t xml:space="preserve"> 200AT, 4-pole, (ATS)</t>
  </si>
  <si>
    <t>32mmØ PVC elbow</t>
  </si>
  <si>
    <t>40mmØ PVC elbow</t>
  </si>
  <si>
    <t>50mmØ PVC elbow</t>
  </si>
  <si>
    <t>63mmØ PVC elbow</t>
  </si>
  <si>
    <t>75mmØ PVC elbow</t>
  </si>
  <si>
    <t>80mmØ PVC elbow</t>
  </si>
  <si>
    <t>90mmØ PVC elbow</t>
  </si>
  <si>
    <r>
      <rPr>
        <sz val="12"/>
        <rFont val="Arial Narrow"/>
        <family val="2"/>
      </rPr>
      <t>110</t>
    </r>
    <r>
      <rPr>
        <sz val="11"/>
        <rFont val="Arial"/>
        <family val="2"/>
      </rPr>
      <t>mmØ PVC elbow</t>
    </r>
  </si>
  <si>
    <t xml:space="preserve"> 125AT, 4-pole, (ATS)</t>
  </si>
  <si>
    <t>40mm dia straight connector</t>
  </si>
  <si>
    <t>40mm dia angle connector</t>
  </si>
  <si>
    <t>40mm dia liquid tight flexible metal conduit (25m/roll)</t>
  </si>
  <si>
    <t>50mm dia liquid tight flexible metal conduit (20m/roll)</t>
  </si>
  <si>
    <t>a.) Switch type: 3-prong twist lock outlet w/ cover
b.) 3-prong plug specifications:
c.) Color: beige
d.) Mounting type: wall mounted
e.) Rating: 20A
f.) Voltage: 220-250V</t>
  </si>
  <si>
    <t>a.) Switch type: 3-prong twist lock outlet w/ cover
b.) 3-prong plug specifications:
c.) Color: beige
d.) Mounting type: wall mounted
e.) Rating: 50A
f.) Voltage: 220-250V</t>
  </si>
  <si>
    <t>a.) Switch type: 4-prong twist lock outlet w/ cover
b.) 4-prong plug specifications:
c.) Color: beige
d.) Mounting type: wall mounted
e.) Rating: 50A
f.) Voltage: 220-250V</t>
  </si>
  <si>
    <t>a.) Galvanized sheet with lock
b.) Fully bolted construction enclosure
c.) Color: white
d.) Fixed type</t>
  </si>
  <si>
    <t>a.) Outlet type: duplex universal outlet with ground
b.) Color: white
c.) Mounting type: wall mounted
d.) Rating: 16A
e.) Voltage: 220-250V
f.) Material: polycarbonate</t>
  </si>
  <si>
    <t>All necessary consumables to complete the electrical works shall be included.</t>
  </si>
  <si>
    <t>All necessary consumables to complete the HVACl works shall be included.</t>
  </si>
  <si>
    <t>a.) Framing shall be made of 45mm dia. stainless steel pipe vertical support with 6mm cover plate bolted on floor and underslab.
b.) Panel shall be made of 6mm thk clear solid polycarbonate without line bifocals and clipped using 6mm x 20mm stainless steel clip.
c.) Blue sticker (sultan blue 3630-157) shall be attached installed as backing of the panel.
d.) DBP logo shall be computer cut-out and laminated.
e.) All necessary miscellaneous materials/consumables such as silicon sealant, rivets and bolts shall be included.
f.) Verify actual measurements and mounting prior to sunshade fabrication.</t>
  </si>
  <si>
    <t>a.) Materials shall be 1/4" thick MDF panel cladding painted white gloss finish.
b.) Refer to section at architectural plans.</t>
  </si>
  <si>
    <t>Vault seismic gap</t>
  </si>
  <si>
    <t>Fabricated vault grilles</t>
  </si>
  <si>
    <t>Fabricated window grilles</t>
  </si>
  <si>
    <t>Fire extinguishing equipments</t>
  </si>
  <si>
    <t>Kitchen/toilet fixtures and accessories</t>
  </si>
  <si>
    <t>Decal - "ATM Hotline 24/7"</t>
  </si>
  <si>
    <t>Decal - "Reserved for DBP Clients"</t>
  </si>
  <si>
    <t>Poster - "No Noon Break"</t>
  </si>
  <si>
    <t>Poster - "Contact Center ng Bayan"</t>
  </si>
  <si>
    <t>Poster - "No to Fixers"</t>
  </si>
  <si>
    <t>Poster - "No Gift Policy"</t>
  </si>
  <si>
    <t>Poster - "Citizen's Charter"</t>
  </si>
  <si>
    <t>Poster - "DBP Corporate Philosophy"</t>
  </si>
  <si>
    <t>Poster - "Environmental Policy Statement"</t>
  </si>
  <si>
    <t>Poster - "Quality Policy"</t>
  </si>
  <si>
    <t>Poster - "Family Credo"</t>
  </si>
  <si>
    <t>Poster - "Acquired Assets"</t>
  </si>
  <si>
    <t>Sintra Board - "Temporary Unavailable"</t>
  </si>
  <si>
    <t>Signs and Paraphernalia - "Smoking Area"</t>
  </si>
  <si>
    <t>Signs and Paraphernalia - "Authorized Personnel Only"</t>
  </si>
  <si>
    <t>Signs and Paraphernalia - "Fire Extinguisher"</t>
  </si>
  <si>
    <t>Signs and Paraphernalia - "Open/Closed"</t>
  </si>
  <si>
    <t>Signs and Paraphernalia - "Teller's Counter No. 1"</t>
  </si>
  <si>
    <t>Signs and Paraphernalia - "Teller's Counter No. 2"</t>
  </si>
  <si>
    <t>Signs and Paraphernalia - "Teller's Counter No. 3"</t>
  </si>
  <si>
    <t>Signs and Paraphernalia - "Teller's Counter No. 4"</t>
  </si>
  <si>
    <t>Signs and Paraphernalia - "Teller's Counter No. 5"</t>
  </si>
  <si>
    <t>Signs and Paraphernalia - "Teller's Counter No. 6"</t>
  </si>
  <si>
    <t>Signs and Paraphernalia - "Teller's Counter No. 7"</t>
  </si>
  <si>
    <t>Signs and Paraphernalia - "Teller's Counter No. 8"</t>
  </si>
  <si>
    <t>Signs and Paraphernalia - "Teller's Are Not Allowed Custody of Passbook" (standee)</t>
  </si>
  <si>
    <t>Signs and Paraphernalia - "Please Count Your Money Before Leaving" (standee)</t>
  </si>
  <si>
    <t>Signs and Paraphernalia - "Clearing Cut-off Time" (standee)</t>
  </si>
  <si>
    <t>Signs and Paraphernalia - "Priority Lane" (standee)</t>
  </si>
  <si>
    <t>Signs and Paraphernalia - Reserved for Senior Citizens, PWD and Pregnant Women"</t>
  </si>
  <si>
    <t>Signs and Paraphernalia - "Public Assistance Help Desk" (standee)</t>
  </si>
  <si>
    <t>Signs and Paraphernalia - "New Accounts Section"</t>
  </si>
  <si>
    <t>Signs and Paraphernalia - "Branch Head"</t>
  </si>
  <si>
    <t>Signs and Paraphernalia - Peso-Dollar Exchange Rate Board</t>
  </si>
  <si>
    <t>Signs and Paraphernalia - "Date Board with Inserts" (standee)</t>
  </si>
  <si>
    <t>Signs and Paraphernalia - "Restrooms" (back-to-back printing)</t>
  </si>
  <si>
    <t>Signs and Paraphernalia - "Restrooms" (3 icons)</t>
  </si>
  <si>
    <t>Signs and Paraphernalia - "Emergency Exit" (back-to-back printing)</t>
  </si>
  <si>
    <t>Signs and Paraphernalia - "Not an Exit"</t>
  </si>
  <si>
    <t>Signs and Paraphernalia - "Please Conserve Water"</t>
  </si>
  <si>
    <t>Signs and Paraphernalia - "Turn Off Lights When Not In Use"</t>
  </si>
  <si>
    <t>Signs and Paraphernalia - Back Office Poster Case</t>
  </si>
  <si>
    <t>Signs and Paraphernalia - Evacuation Plan</t>
  </si>
  <si>
    <t>Gate valve</t>
  </si>
  <si>
    <t>a.) Capacity: 10kVA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</si>
  <si>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</si>
  <si>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</si>
  <si>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</si>
  <si>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37.5kVA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</si>
  <si>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</si>
  <si>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</si>
  <si>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</si>
  <si>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</si>
  <si>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167kVA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</si>
  <si>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</si>
  <si>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</si>
  <si>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333kVA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</si>
  <si>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</si>
  <si>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 xml:space="preserve">ENGR. JUDE MATTHEW V. MERINO                   AM MICHAEL ANTOLIN F. CANCIO                         </t>
  </si>
  <si>
    <t xml:space="preserve">PDO I, CFMD-PCMU                                              Acting Head, PCMU                                                 </t>
  </si>
  <si>
    <t>19.0mm dia EMT conduit</t>
  </si>
  <si>
    <t>12.7mm dia EMT conduit</t>
  </si>
  <si>
    <t>25.4mm dia EMT conduit</t>
  </si>
  <si>
    <t>31.7mm dia EMT conduit</t>
  </si>
  <si>
    <t>38.1mm dia EMT conduit</t>
  </si>
  <si>
    <t>50.8mm dia EMT conduit</t>
  </si>
  <si>
    <t>shall be hot-dip galvanized steel material.</t>
  </si>
  <si>
    <t>shall be unplasticized Polyvinyl Chloride (uPVC), schedule 40 and uniform in thickness.</t>
  </si>
  <si>
    <t>shall be copper-plated.</t>
  </si>
  <si>
    <t>Consumables  (tape, PVC cement, &amp; accessories)</t>
  </si>
  <si>
    <t>Wire gutter shall be made of galvanized iron.</t>
  </si>
  <si>
    <t>a.) Switch type: 1 gang switch with plate cover
b.) Color: white
c.) Rating: 16A
d.) Voltage: 220-250V
e.) Material: polycarbonate</t>
  </si>
  <si>
    <t>a.) Switch type: 2 gang switch with plate cover
b.) Color: white
c.) Rating: 16A
d.) Voltage: 220-250V
e.) Material: polycarbonate</t>
  </si>
  <si>
    <t>a.) Switch type: 3 gang switch with plate cover
b.) Color: white
c.) Rating: 16A
d.) Voltage: 220-250V
e.) Material: polycarbonate</t>
  </si>
  <si>
    <t>a.) Switch type: 1 gang 3-way switch with plate cover
b.) Color: white
c.) Rating: 16A
d.) Voltage: 220-250V
e.) Material: polycarbonate</t>
  </si>
  <si>
    <t>a.) Switch type: 2 gang 3-way switch with plate cover
b.) Color: white
c.) Rating: 16A
d.) Voltage: 220-250V
e.) Material: polycarbonate</t>
  </si>
  <si>
    <t>a.) Switch type: 3 gang 3-way switch with plate cover
b.) Color: white
c.) Rating: 16A
d.) Voltage: 220-250V
e.) Material: polycarbonate</t>
  </si>
  <si>
    <t>a.) Outlet type: duplex universal outlet with ground weather proof type
b.) Color: white
c.) Mounting type: wall mounted
d.) Rating: 16A
e.) Voltage: 220-250V
f.) Material: polycarbonate</t>
  </si>
  <si>
    <t>a.) Switch type: 3-prong twist lock outlet w/ cover
b.) 3-prong plug specifications:
c.) Color: beige
d.) Mounting type: wall mounted
e.) Rating: 30A
f.) Voltage: 220-250V</t>
  </si>
  <si>
    <t>a.) Switch type: 3-prong twist lock outlet w/ cover
b.) 3-prong plug specifications:
c.) Color: beige
d.) Mounting type: wall mounted
e.) Rating: 40A
f.) Voltage: 220-250V</t>
  </si>
  <si>
    <t>a.) Switch type: 4-prong twist lock outlet w/ cover
b.) 4-prong plug specifications:
c.) Color: beige
d.) Mounting type: wall mounted
e.) Rating: 40A
f.) Voltage: 220-250V</t>
  </si>
  <si>
    <t>a.) Outlet type: Pop-up conveneince outlet
b.) Color: white
c.) Mounting type: floor mounted
d.) Rating: 16A
e.) Voltage: 220-250V</t>
  </si>
  <si>
    <t xml:space="preserve">Alpeth cable 25 pairs min. 100mbps receiving </t>
  </si>
  <si>
    <t>Grounding rod shall be 3/4" diam x 3m long copper rod.</t>
  </si>
  <si>
    <t>Grounding clamp shall be copper plated</t>
  </si>
  <si>
    <t>Grounding clamp shall be copper material</t>
  </si>
  <si>
    <t>Consumables (tape, tagging, PVC cement and accessories)</t>
  </si>
  <si>
    <t>a.) Wire gutter deep type and shall be made of galvanized iron.</t>
  </si>
  <si>
    <t>Duplex data outlet shall be compatible for CAT6  UTP cable</t>
  </si>
  <si>
    <t>Duplex voice outlet shall be compatible for CAT6  UTP cable</t>
  </si>
  <si>
    <t>Coupling shall be unplasticized Polyvinyl Chloride (uPVC), schedule 40 and uniform in thickness.</t>
  </si>
  <si>
    <t>Elbow shall be unplasticized Polyvinyl Chloride (uPVC), schedule 40 and uniform in thickness.</t>
  </si>
  <si>
    <t>Adapter and locknut shall be unplasticized Polyvinyl Chloride (uPVC), schedule 40 and uniform in thickness.</t>
  </si>
  <si>
    <t>End bell shall be unplasticized Polyvinyl Chloride (uPVC), schedule 40 and uniform in thickness.</t>
  </si>
  <si>
    <t>Elbow shall be hot-dip galvanized steel material.</t>
  </si>
  <si>
    <t>Coupling shall be hot-dip galvanized steel material.</t>
  </si>
  <si>
    <t>Locknut and bushing shall be hot-dip galvanized steel material.</t>
  </si>
  <si>
    <t>Coupling and connector shall be hot-dip galvanized steel material.</t>
  </si>
  <si>
    <t>Service entrance cap shall be hot-dip galvanized steel material.</t>
  </si>
  <si>
    <t>25.4mm dia IMC conduit (3m/pc)</t>
  </si>
  <si>
    <t>25.4mm dia EMT conduit (3m/pc)</t>
  </si>
  <si>
    <t>Angle connector shall be unplasticized Polyvinyl Chloride (uPVC), schedule 40 and uniform in thickness.</t>
  </si>
  <si>
    <t>Straight connector shall be unplasticized Polyvinyl Chloride (uPVC), schedule 40 and uniform in thickness.</t>
  </si>
  <si>
    <t>Pipe shall be unplasticized Polyvinyl Chloride (uPVC), schedule 40 and uniform in thickness,  compression and impact resistant, non-corrosive, weatherproof</t>
  </si>
  <si>
    <t>Exit Button</t>
  </si>
  <si>
    <t>80kVA 60hz 230V 3-phase generator set (outdoor type)</t>
  </si>
  <si>
    <t>Service telephone terminal cabinet with grills and padlock</t>
  </si>
  <si>
    <t>Cat5e UTP cable 4 pairs for voice (305m/box)</t>
  </si>
  <si>
    <t>a.) Cat5e UTP cable 25 pairs  min. 100mbps receiving
b.) Conductors: Solid bare copper conductors
c.) Insulators: Polyolefin insulation
d.) Jacket: Gray PVC jacket with rip cord</t>
  </si>
  <si>
    <t>a.) Cat5e UTP cable 4 pairs  min. 100mbps receiving
b.) Conductors: Solid bare copper conductors
c.) Insulators: Polyolefin insulation
d.) Jacket: Gray PVC jacket with rip cord</t>
  </si>
  <si>
    <t>a.) Cat6 UTP cable 4 pairs  min. 100mbps receiving
b.) Conduction: Solid bare copper conductors
c.) Center member: Patented E-spline
d.) Insulation: Polyolefin insulation</t>
  </si>
  <si>
    <t>Network attached storage (NAS)'</t>
  </si>
  <si>
    <t>Back-up hard drive (60 days real-time retention period inclusive of back-up recorder if applicable)'</t>
  </si>
  <si>
    <t>Network attached storage (NAS)'''</t>
  </si>
  <si>
    <t>Network attached storage (NAS)''</t>
  </si>
  <si>
    <t>Back-up hard drive (60 days real-time retention period inclusive of back-up recorder if applicable)''</t>
  </si>
  <si>
    <t>a.) Lan Category: Cat6
b.) Number of Ports: 24
c.) Interface Type: RJ45
d.) Shield Type: UTP</t>
  </si>
  <si>
    <t>LAN switch shall refer to DBP DataCom plan</t>
  </si>
  <si>
    <t>a.) Protection: NEMA-1
b.) Sheet metal: G.I SHEET
c.) Gauge #: Gauge 16
d.) Finish: Powder-coated
e.) Color: Gray
f.) Dimensions (HxWxD): 600mm x 400mm x 200mm</t>
  </si>
  <si>
    <t>a.) Protection: NEMA-3R and enclosed in steel grills w/ padlock &amp; key
b.) Sheet metal: G.I. Sheet
c.) Gauge #: Gauge 12-14
d.) Finish: Powder-coated
e.) Color: Gray
f.) Dimensions (HxWxD): 400mm x 400mm x 200mm</t>
  </si>
  <si>
    <t>a.) Conductor Diameter of connectable wires (2 wires per contact): 0.40 to 0.63mm
b.) Conductor Diameter of connectable wires (1 wire per contact): 0.63 to 0.8mm; AWG 22 to AWG 26
c.) Insulation diamter of Connectable wires: 0.7 to 1.6mm
d.) Connection frequency: &gt;200 times
e.) Test access plug in cycles: &gt;250
f.) Contact resistance: &lt;2.5m ohms
g.) Insulation resistance: &gt;50,000 Mega ohms
h.) Dielectric strength: 2KV rms
i.) Impulse current: 5kA (8/20 micro sec)
j.) Current carrying capacity: 2A</t>
  </si>
  <si>
    <t>a.) Application: For use with krone module
b.) Modules, quantity: 5-way
c.) Panel Mounting: Flush
d.) Panel Style: Straight
e.) Material Type: High-impact, Flame retardant</t>
  </si>
  <si>
    <t>25mm thick styropore seismic gap</t>
  </si>
  <si>
    <t>a.) Bundwall shall be made of recinforced concrete.
b.) Verify size of genset prior to construction of bundwall.
c.) Refer to budnwall details at DBP standard booklet.</t>
  </si>
  <si>
    <t>a.) Door size: 800mm width x 2100mm length/height (2 sets)
b.) Shall be made of 12mm thick clear tempered glass panel.
c.) Refer to schedule of doors at DBP standard booklet.</t>
  </si>
  <si>
    <t>a.) Shall be made of 12mm thick clear tempered glass panel with concealed aluminum clip holder on top and bottom.
b.) Refer to schedule of glass panels at architectural plans.
c.) Verify actual measurements on site prior to fabrication</t>
  </si>
  <si>
    <t>a.) Capacity shall be 10lbs.
b.) Chemical shall be hexfluoropropane.
c.) Fire extinguisher shall be wall mounted.
d.) Fire extinguisher shall be BFP approved.
e.) Refer to fire protection plans for fire extinguisher location.</t>
  </si>
  <si>
    <t>a.) Faucet shall be above-counter mounted, stainless steel finish with lever handle and gooseneck spout.
b.) Design shall be same or similar as to the photo at DBP standard booklet.</t>
  </si>
  <si>
    <t>a.) Sink shall be above counter type and stainless steel finish.
b.) Preferably with stainer and deep type.
c.) Outlet shall fit with plumbing pipe.
d.) Provide sample photo/s and specifications for DBP approval.</t>
  </si>
  <si>
    <t>a.) Grease trap shall be stainless steel finish.
b.) Capacity shall be 8lbs and with 5GPM discharge.
c.) Complete set with grease trap interceptor.
d.) Outlet shall fit with plumbing pipe.
e.) Provide sample photo/s and specifications for DBP approval.</t>
  </si>
  <si>
    <t>a.) Table dimensions for verification with DBP
b.) Table shall be made of 30mm thick MDF countertop in light gray high pressure laminate (HPL) finish with PVC edging and steel frame leg.
c.) Provide sample brochure with specifications for DBP approval.</t>
  </si>
  <si>
    <t>a.) Wearing of ANSI standard PPEs, provision of safety signages and compliance to DOH, DOLE and LGU protocols shall be observed on the project site.
b.) A bonafide Safety Officer shall always be present on site.</t>
  </si>
  <si>
    <t>a.) Contractor shall assist in the application/processing of all necessary local clearances/permits including ECC/CNC for grounds-up project; and CoC and PTO for new generator set.
b.) All plans and specifications shall be signed and sealed.
c.) Reproduction of plans (11 sets) shall be included.
d.) Approved copies of the documents and original receipts shall be turned-over to DBP.</t>
  </si>
  <si>
    <t>1.) ENGINE
a.) Rating:   10KVA
b.) Operating Voltage range:  208 to 240V
c.) Frequency:   60Hz ±5%
d.) Engine speed:  ≥ 1500 RPM
e.) Governor type:  Electrical
f.) No. of Cylinders:  ≥ 2 
g.) Compression ratio:  9.5:1 / 17.5:1 / 19:1
h.) Bore:   80 to 92mm
i) Stroke:   82.4 to110mm
j.) Displacement:  1.3 to 2L
k.) Lubrication oil
2.) FUEL SYSTEM
a.) Fuel system:  Diesel
b.) Fuel Tank capacity: 50 to 70L
c.) liquid cooling
3.) BATTERY PARAMETERS
a.) Battery voltage: 12V,68Ah
b.) Battery type: Lead Acid Battery with suspended, Electrolyte 
c.) Starting Voltage:  12v DC in parallel
4.) ALTERNATOR
a.) 10KVA output rating
b.) Operating Voltage range: 208 to 240V
c.) Frequency: 60Hz ±5%
d.) 1-phase, 2-wire + ground
e.) 0.8 (lagging) power factor
f.) ±0.5 within voltage regulation
g.) Insulation type: class H
h.) Energizer Type: Brushless, self-energized
5.) CONTROL SYSTEM 
a.) Automatic controller shall be integrating digital, intelligent, network technology uses for a single diesel generator set for automation &amp; monitoring.
b.)  Implements an automatic starting / stopping, data measurements, and alarm protection function of the generator set.
c.) Voltmeter, Ammeter, Frequency, Water temperature gauge, Battery condition meter, Hours run meter, Mode selector (Auto, Run, Off), Set mounted circuit breaker cubicle contained in a suitable rated molded case circuit breaker for the generator set.</t>
  </si>
  <si>
    <t>Exterior painting (columns)</t>
  </si>
  <si>
    <t>Exterior painting (beams)</t>
  </si>
  <si>
    <t>Exterior painting (ramp)</t>
  </si>
  <si>
    <t>Interior painting (columns)</t>
  </si>
  <si>
    <t>Interior painting (beams)</t>
  </si>
  <si>
    <t>Accessories (stainless)</t>
  </si>
  <si>
    <t>Cleaning of existing toilet and/or pantry fixtures</t>
  </si>
  <si>
    <t>Slop sink overhead stainless rack</t>
  </si>
  <si>
    <t>Ceramic tiles (slop sink)</t>
  </si>
  <si>
    <t>Cleaning of existing glasswall</t>
  </si>
  <si>
    <t>Exterior masonry walls (including rebars and mortar fillers)</t>
  </si>
  <si>
    <t>Exterior frameless glass door (single)</t>
  </si>
  <si>
    <t>Interior frameless glass door (single)</t>
  </si>
  <si>
    <t>Concrete on footing tie beam</t>
  </si>
  <si>
    <t>Concrete on parapet wall column</t>
  </si>
  <si>
    <t>Concrete on retaining wall column</t>
  </si>
  <si>
    <t>Concrete on retaining wall column footing</t>
  </si>
  <si>
    <t>CHB wall - 6" (retaining wall)</t>
  </si>
  <si>
    <t>Curtain wall system</t>
  </si>
  <si>
    <t>11.1.1</t>
  </si>
  <si>
    <t>Acoustic board ceiling (1200mm x 600mm) including runner system</t>
  </si>
  <si>
    <t>Acoustic board ceiling (600mm x 600mm) including runner system</t>
  </si>
  <si>
    <t>Exterior painting (retaining wall)</t>
  </si>
  <si>
    <t>Exterior painting (cantilever beam)</t>
  </si>
  <si>
    <t>Rustic tiles with pebble washout nosing</t>
  </si>
  <si>
    <t>Non-skid homogenous tile finish - light brown (flooring)</t>
  </si>
  <si>
    <t>Laminated vinyl finish - white board</t>
  </si>
  <si>
    <t>Laminated vinyl finish -semi-gloss white (walls)</t>
  </si>
  <si>
    <t>ACP ceiling</t>
  </si>
  <si>
    <t>CHB wall - 4" (parapet wall)</t>
  </si>
  <si>
    <t>Ficem board parapet wall - double wall</t>
  </si>
  <si>
    <t>Concrete on ramp</t>
  </si>
  <si>
    <t>Concrete on parapet wall beam</t>
  </si>
  <si>
    <t>CHB wall - 4" (zocalo)</t>
  </si>
  <si>
    <t>Roof flashing</t>
  </si>
  <si>
    <t>Stainless roof gutter</t>
  </si>
  <si>
    <t>Aluminum sheet fascia</t>
  </si>
  <si>
    <t>Drip mould</t>
  </si>
  <si>
    <t>Rebars on footing tie beam</t>
  </si>
  <si>
    <t>Rebars on parapet wall column</t>
  </si>
  <si>
    <t>Rebars on parapet wall beam</t>
  </si>
  <si>
    <t>Rebars on ramp</t>
  </si>
  <si>
    <t>Rebars on retaining wall footing</t>
  </si>
  <si>
    <t>Rebars on retaining wall column</t>
  </si>
  <si>
    <t>6" stainless dome strainer</t>
  </si>
  <si>
    <t>1" thk. polyethylene (PE) foam insulation (double sided)</t>
  </si>
  <si>
    <t>Pebble washout finish</t>
  </si>
  <si>
    <t>Epoxy paint finish</t>
  </si>
  <si>
    <t>Stairs railing</t>
  </si>
  <si>
    <t>Transfer fan (wall mounted)</t>
  </si>
  <si>
    <t>Transfer fan (ceiling mounted)</t>
  </si>
  <si>
    <t>150mmØ PVC exhaust pipe (3m/pc)</t>
  </si>
  <si>
    <t>150mmØ  flexible duct (exhaust)</t>
  </si>
  <si>
    <t>Dome type exhaust air grille</t>
  </si>
  <si>
    <t>Unitized Cabinet (1000 x 1850 x 300)</t>
  </si>
  <si>
    <t>Panel "LPG"</t>
  </si>
  <si>
    <t>Panel "MCB1"</t>
  </si>
  <si>
    <t>Panel "LP1"</t>
  </si>
  <si>
    <t>Panel "PP1"</t>
  </si>
  <si>
    <t>Battery pack for lighting fixture</t>
  </si>
  <si>
    <t>2-3W LED Emergency lamp with battery</t>
  </si>
  <si>
    <t>3.5mm² THHN stranded wire (150m/roll)</t>
  </si>
  <si>
    <t>5.5mm² THHN stranded wire (150m/roll)</t>
  </si>
  <si>
    <t>8.0mm² THHN stranded wire (150m/roll)</t>
  </si>
  <si>
    <t>14mm² THHN stranded wire</t>
  </si>
  <si>
    <t>22mm² THHN stranded wire</t>
  </si>
  <si>
    <t>30mm² THHN stranded wire</t>
  </si>
  <si>
    <t>38mm² THHN stranded wire</t>
  </si>
  <si>
    <t>60mm² THHN stranded wire</t>
  </si>
  <si>
    <t>80mm² THHN stranded wire</t>
  </si>
  <si>
    <r>
      <rPr>
        <sz val="11"/>
        <rFont val="Arial Narrow"/>
        <family val="2"/>
      </rPr>
      <t>100</t>
    </r>
    <r>
      <rPr>
        <sz val="11"/>
        <rFont val="Arial"/>
        <family val="2"/>
      </rPr>
      <t>mm² THHN stranded wire</t>
    </r>
  </si>
  <si>
    <r>
      <rPr>
        <sz val="11"/>
        <rFont val="Arial Narrow"/>
        <family val="2"/>
      </rPr>
      <t>125</t>
    </r>
    <r>
      <rPr>
        <sz val="11"/>
        <rFont val="Arial"/>
        <family val="2"/>
      </rPr>
      <t>mm² THHN stranded wire</t>
    </r>
  </si>
  <si>
    <t>50mm² THHN stranded wire</t>
  </si>
  <si>
    <t>Cat6 UTP cable 4 pairs for (305m/box)</t>
  </si>
  <si>
    <t>Cat6 UTP cable 25 pairs</t>
  </si>
  <si>
    <t>Service entrance post</t>
  </si>
  <si>
    <t>Magnetic door contact</t>
  </si>
  <si>
    <t>unit/s</t>
  </si>
  <si>
    <t>UPS 625VA</t>
  </si>
  <si>
    <r>
      <t xml:space="preserve">a.) Contractor must refer to mechanical plans for location and specifications.
b.) Contractor shall ensure it does not contain "controlled refrigerants".
c.) </t>
    </r>
    <r>
      <rPr>
        <sz val="11"/>
        <rFont val="Arial Narrow"/>
        <family val="2"/>
      </rPr>
      <t>Contractor to install necessary accessories: AC refrigerant, refrigerant pipes &amp; fittings, insulation, drain pipe, hanger &amp; support</t>
    </r>
    <r>
      <rPr>
        <sz val="11"/>
        <rFont val="Arial"/>
        <family val="2"/>
      </rPr>
      <t xml:space="preserve">
d.) Contractor must submit sample/s, technical specificication for DBP's approval before installation.</t>
    </r>
  </si>
  <si>
    <t>TTC  backboard</t>
  </si>
  <si>
    <r>
      <t xml:space="preserve">a.) Contractor must refer to mechanical plans for location and specifications.
b.) </t>
    </r>
    <r>
      <rPr>
        <sz val="11"/>
        <rFont val="Arial Narrow"/>
        <family val="2"/>
      </rPr>
      <t>Contractor to install necessary accessories: hanger &amp; support, mouting accessories, switches</t>
    </r>
  </si>
  <si>
    <t>a.) Contractor shall provide and install wall mounted 45º downward tilt 150mmØ stainless steel exhaust air grille built-in with mesh for insect screen and stainless steel louver
b.) Contractor to install all necessary accessories; hanger and support, and mounting accessories.</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</si>
  <si>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t>
  </si>
  <si>
    <t>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t>
  </si>
  <si>
    <t>a.) Contractor shall provide and install round type, 60Hz, 3Φ, 200 ampere class, 4/5 jaws fixed mounted digital electric meter in #16 GI sheet powder coated NEMA-3R enclosure ; rated voltage shall be dependent on electrical system of the plan.
b.)  Digital electric meters shall be ERC certified.
c.) Contractor to install necessary accessories.</t>
  </si>
  <si>
    <t>a. Contractor to provide and install magnetic contactor with  min. of 9A contact rating and 3 poles contact configuration (3NO).
b. Contractor shall ensure magnetic contactor is compatible with signage, timer switch, and electrical system.</t>
  </si>
  <si>
    <t>Contractor shall provide and install die-cast aluminum service entrance cap and installation accessories</t>
  </si>
  <si>
    <t>shall be 3/4" diameter x 3m long copper ground rod.</t>
  </si>
  <si>
    <t>a.) Contractor to refer to ECE plans for technical specfications and locations.
b.) Contractor to install all necessary accessories to complete and operate the system.
c.) Contractor to ensure compatibility with the system.</t>
  </si>
  <si>
    <t>Contractor holds responsibility for mounting termination, testing, commissioning and programming to ensure that every component and system is operational</t>
  </si>
  <si>
    <t>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t>
  </si>
  <si>
    <t>Concrete/Steel Pole orTransformer pad with accessories inclusive of pole erection and installation of components</t>
  </si>
  <si>
    <t>a. Contractor shall provide, install and erect concrete/steel pole or transformer pad.
b. Contractor shall comply with the approved design provided by the local electric service provider.</t>
  </si>
  <si>
    <t xml:space="preserve">a.) Framing &amp; paneling: GA#16
b.) 19" standard opening
c.) Plexiglass front door with lock
d.) Detachable exhaust side panel with lock
e.) Fixed type back panel
f.) Black powder coated
g.) Inclusive of  2-pcs exhaust fan at the top panel, 2-pcs ventilating fan at the bottom panel, cagenut, screw, and other installation accessories
</t>
  </si>
  <si>
    <t xml:space="preserve">a.) Contractor to provide and install Unplasticized Polyvinyl Chloride (uPVC) horizontal cable manager fit for DTC </t>
  </si>
  <si>
    <t xml:space="preserve"> </t>
  </si>
  <si>
    <t>Finger print and proximity reader</t>
  </si>
  <si>
    <t>a.) Capacity: 5kVA
b.) Primary Voltage: 7.62/13.2kV
c.) Secondary Voltage: 120/240V with 2-2.5% Standard Taps FCAC/FCBN
d.) Rated Frequency: 60Hz
e.) Mounting: Pad/Pole-mounted
f.) Temperature rise of winding: Not to exceed 65 degrees Celsius
g.) Cooling class type: Oil immersed, self-cooled (non-PCB type)
h.) Insulation Fluid: Mineral oil
i.) Material of winding: All copper
j.) Casing/Tank: Based on manufacturer’s product</t>
  </si>
  <si>
    <t xml:space="preserve">a.) Contractor shall provide and install pad/pole-mounted 150kVA, 3Φ distribution transformer with rated 60Hz
b.) The contractor shall ensure the cooling class type; Oil immersed, self-cooled (non-PCB type)
c.) Contractor to use mineral oil for insulation fluid and copper for winding with temperature rise of winding not to exceed 65ºC
d.) Contractor to install all necessary standard mounting accessories.
e.) Contractor shall submit all documents and pay all the fees necessary for permanent power application
</t>
  </si>
  <si>
    <t>Contractor holds responsibility for mounting termination, testing (megger test, full load test, load balancing test, etc.,), and commissioning to ensure that every component and system is operational</t>
  </si>
  <si>
    <t>Mounting termination, testing and commissioning</t>
  </si>
  <si>
    <t>1-8W 600mm T5 LED tube (4000-4500k) on 600mm covered fixture (surface mount)</t>
  </si>
  <si>
    <t>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t>
  </si>
  <si>
    <t>a.) Capacity KVA rating: 10,000 VA
b.) DC Rated voltage: ≥12V
c.) DC input range: ≥ 10V
d.) AC Operating Voltage Range: 208 to 240V
e.) Frequency Range:  60Hz ±5%
f.) AC Input Voltage:   220 to 240V
g.) AC Output Voltage:   220 to 240V
h.) Output Wave Form:  Sine wave / Pure sine wave
i.) Battery Voltage:   ≥1 pcs, 12V 7Ah Battery
j.) Operating Temperature:  0 to 40ºC
k.) Audible Noise:   ≤ 58dBA
h.) inclusive of necessary accessories to operate the system.</t>
  </si>
  <si>
    <t>a.) Capacity KVA rating: 6,000 VA
b.) DC Rated voltage: ≥12V
c.) DC input range: ≥ 10V
d.) AC Operating Voltage Range: 208 to 240V
e.) Frequency Range:  60Hz ±5%
f.) AC Input Voltage:   220 to 240V
g.) AC Output Voltage:   220 to 240V
h.) Output Wave Form:  Sine wave / Pure sine wave
i.) Battery Voltage:   ≥1 pcs, 12V 7Ah Battery
j.) Operating Temperature:  0 to 40ºC
k.) Audible Noise:   ≤ 58dBA
h.) inclusive of necessary accessories to operate the system.</t>
  </si>
  <si>
    <t>a.) Contractor must refer to electrical plans for location and specifications.
b.) Contractor to install all necessary accessories; nameplate, mounting accessories, grounding terminals, tin plated cooper busbars with insulators, and concrete base platform.
c.) Contractor must submit sample/s, technical specification and shop drawing for DBP’s approval before fabrication and installation
d.) No fabrication and installation shall be done without DBP’s proper approval
e.) Contractor to ensure first the application of permanent power before installation and fabrication</t>
  </si>
  <si>
    <t>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t>
  </si>
  <si>
    <t>Transient Voltage Surge Suppressor (TVSS) with NEMA Enclosure</t>
  </si>
  <si>
    <t>Unitized Cabinet 2 (1000 x 1850 x 300)</t>
  </si>
  <si>
    <t>Timer switches phenolic backboard</t>
  </si>
  <si>
    <t>PABX phenolic backboard</t>
  </si>
  <si>
    <t>Concrete manhole for feeder lines</t>
  </si>
  <si>
    <t>20AT/100AF, 1-Pole MCCB, with NEMA enclosure</t>
  </si>
  <si>
    <t>25AT/100AF, 1-Pole MCCB, with NEMA enclosure</t>
  </si>
  <si>
    <t>30AT/100AF, 1-Pole MCCB, with NEMA enclosure</t>
  </si>
  <si>
    <t>40AT/100AF, 1-Pole MCCB, with NEMA enclosure</t>
  </si>
  <si>
    <t>50AT/100AF, 1-Pole MCCB, with NEMA enclosure</t>
  </si>
  <si>
    <t>60AT/100AF, 1-Pole MCCB, with NEMA enclosure</t>
  </si>
  <si>
    <t>75AT/100AF, 1-Pole MCCB, with NEMA enclosure</t>
  </si>
  <si>
    <t>80AT/100AF, 1-Pole MCCB, with NEMA enclosure</t>
  </si>
  <si>
    <r>
      <rPr>
        <sz val="12"/>
        <rFont val="Arial Narrow"/>
        <family val="2"/>
      </rPr>
      <t>100AT/100AF</t>
    </r>
    <r>
      <rPr>
        <sz val="11"/>
        <rFont val="Arial"/>
        <family val="2"/>
      </rPr>
      <t>, 1-Pole MCCB, with NEMA enclosure</t>
    </r>
  </si>
  <si>
    <r>
      <rPr>
        <sz val="12"/>
        <rFont val="Arial Narrow"/>
        <family val="2"/>
      </rPr>
      <t>200AT/250AF</t>
    </r>
    <r>
      <rPr>
        <sz val="11"/>
        <rFont val="Arial"/>
        <family val="2"/>
      </rPr>
      <t>, 1-Pole MCCB, with NEMA enclosure</t>
    </r>
  </si>
  <si>
    <t>20AT/100AF, 2-Pole MCCB, with NEMA enclosure</t>
  </si>
  <si>
    <t>30AT/100AF, 2-Pole MCCB, with NEMA enclosure</t>
  </si>
  <si>
    <t>40AT/100AF, 2-Pole MCCB, with NEMA enclosure</t>
  </si>
  <si>
    <t>50AT/100AF, 2-Pole MCCB, with NEMA enclosure</t>
  </si>
  <si>
    <r>
      <rPr>
        <sz val="12"/>
        <rFont val="Arial Narrow"/>
        <family val="2"/>
      </rPr>
      <t>100AT/100AF</t>
    </r>
    <r>
      <rPr>
        <sz val="11"/>
        <rFont val="Arial"/>
        <family val="2"/>
      </rPr>
      <t>, 2-Pole MCCB, with NEMA enclosure</t>
    </r>
  </si>
  <si>
    <r>
      <rPr>
        <sz val="12"/>
        <rFont val="Arial Narrow"/>
        <family val="2"/>
      </rPr>
      <t>125AT/250AF</t>
    </r>
    <r>
      <rPr>
        <sz val="11"/>
        <rFont val="Arial"/>
        <family val="2"/>
      </rPr>
      <t>, 2-Pole MCCB, with NEMA enclosure</t>
    </r>
  </si>
  <si>
    <r>
      <rPr>
        <sz val="12"/>
        <rFont val="Arial Narrow"/>
        <family val="2"/>
      </rPr>
      <t>160AT/250AF</t>
    </r>
    <r>
      <rPr>
        <sz val="11"/>
        <rFont val="Arial"/>
        <family val="2"/>
      </rPr>
      <t>, 2-Pole MCCB, with NEMA enclosure</t>
    </r>
  </si>
  <si>
    <r>
      <rPr>
        <sz val="12"/>
        <rFont val="Arial Narrow"/>
        <family val="2"/>
      </rPr>
      <t>200AT/250AF</t>
    </r>
    <r>
      <rPr>
        <sz val="11"/>
        <rFont val="Arial"/>
        <family val="2"/>
      </rPr>
      <t>, 2-Pole MCCB, with NEMA enclosure</t>
    </r>
  </si>
  <si>
    <r>
      <rPr>
        <sz val="12"/>
        <rFont val="Arial Narrow"/>
        <family val="2"/>
      </rPr>
      <t>225AT/250AF</t>
    </r>
    <r>
      <rPr>
        <sz val="11"/>
        <rFont val="Arial"/>
        <family val="2"/>
      </rPr>
      <t>, 2-Pole MCCB, with NEMA enclosure</t>
    </r>
  </si>
  <si>
    <r>
      <rPr>
        <sz val="12"/>
        <rFont val="Arial Narrow"/>
        <family val="2"/>
      </rPr>
      <t>250AT/250AF</t>
    </r>
    <r>
      <rPr>
        <sz val="11"/>
        <rFont val="Arial"/>
        <family val="2"/>
      </rPr>
      <t>, 2-Pole MCCB, with NEMA enclosure</t>
    </r>
  </si>
  <si>
    <t>20AT/100AF, 3-Pole MCCB, with NEMA enclosure</t>
  </si>
  <si>
    <t>25AT/100AF, 3-Pole MCCB, with NEMA enclosure</t>
  </si>
  <si>
    <t>30AT/100AF, 3-Pole MCCB, with NEMA enclosure</t>
  </si>
  <si>
    <t>40AT/100AF, 3-Pole MCCB, with NEMA enclosure</t>
  </si>
  <si>
    <t>50AT/100AF, 3-Pole MCCB, with NEMA enclosure</t>
  </si>
  <si>
    <t>60AT/100AF, 3-Pole MCCB, with NEMA enclosure</t>
  </si>
  <si>
    <t>75AT/100AF, 3-Pole MCCB, with NEMA enclosure</t>
  </si>
  <si>
    <t>80AT/100AF, 3-Pole MCCB, with NEMA enclosure</t>
  </si>
  <si>
    <r>
      <rPr>
        <sz val="12"/>
        <rFont val="Arial Narrow"/>
        <family val="2"/>
      </rPr>
      <t>100AT/100AF</t>
    </r>
    <r>
      <rPr>
        <sz val="11"/>
        <rFont val="Arial"/>
        <family val="2"/>
      </rPr>
      <t>, 3-Pole MCCB, with NEMA enclosure</t>
    </r>
  </si>
  <si>
    <r>
      <rPr>
        <sz val="12"/>
        <rFont val="Arial Narrow"/>
        <family val="2"/>
      </rPr>
      <t>125AT/250AF</t>
    </r>
    <r>
      <rPr>
        <sz val="11"/>
        <rFont val="Arial"/>
        <family val="2"/>
      </rPr>
      <t>, 3-Pole MCCB, with NEMA enclosure</t>
    </r>
  </si>
  <si>
    <r>
      <rPr>
        <sz val="12"/>
        <rFont val="Arial Narrow"/>
        <family val="2"/>
      </rPr>
      <t>160AT/250AF</t>
    </r>
    <r>
      <rPr>
        <sz val="11"/>
        <rFont val="Arial"/>
        <family val="2"/>
      </rPr>
      <t>, 3-Pole MCCB, with NEMA enclosure</t>
    </r>
  </si>
  <si>
    <r>
      <rPr>
        <sz val="12"/>
        <rFont val="Arial Narrow"/>
        <family val="2"/>
      </rPr>
      <t>200AT/250AF</t>
    </r>
    <r>
      <rPr>
        <sz val="11"/>
        <rFont val="Arial"/>
        <family val="2"/>
      </rPr>
      <t>, 3-Pole MCCB, with NEMA enclosure</t>
    </r>
  </si>
  <si>
    <r>
      <rPr>
        <sz val="12"/>
        <rFont val="Arial Narrow"/>
        <family val="2"/>
      </rPr>
      <t>225AT/250AF</t>
    </r>
    <r>
      <rPr>
        <sz val="11"/>
        <rFont val="Arial"/>
        <family val="2"/>
      </rPr>
      <t>, 3-Pole MCCB, with NEMA enclosure</t>
    </r>
  </si>
  <si>
    <r>
      <rPr>
        <sz val="12"/>
        <rFont val="Arial Narrow"/>
        <family val="2"/>
      </rPr>
      <t>250AT/250AF</t>
    </r>
    <r>
      <rPr>
        <sz val="11"/>
        <rFont val="Arial"/>
        <family val="2"/>
      </rPr>
      <t>, 3-Pole MCCB, with NEMA enclosure</t>
    </r>
  </si>
  <si>
    <r>
      <rPr>
        <sz val="12"/>
        <rFont val="Arial Narrow"/>
        <family val="2"/>
      </rPr>
      <t>320AT/400AF</t>
    </r>
    <r>
      <rPr>
        <sz val="11"/>
        <rFont val="Arial"/>
        <family val="2"/>
      </rPr>
      <t>, 3-Pole MCCB, with NEMA enclosure</t>
    </r>
  </si>
  <si>
    <r>
      <rPr>
        <sz val="12"/>
        <rFont val="Arial Narrow"/>
        <family val="2"/>
      </rPr>
      <t>350AT/400AF</t>
    </r>
    <r>
      <rPr>
        <sz val="11"/>
        <rFont val="Arial"/>
        <family val="2"/>
      </rPr>
      <t>, 3-Pole MCCB, with NEMA enclosure</t>
    </r>
  </si>
  <si>
    <r>
      <rPr>
        <sz val="12"/>
        <rFont val="Arial Narrow"/>
        <family val="2"/>
      </rPr>
      <t>400AT/400AF</t>
    </r>
    <r>
      <rPr>
        <sz val="11"/>
        <rFont val="Arial"/>
        <family val="2"/>
      </rPr>
      <t>, 3-Pole MCCB, with NEMA enclosure</t>
    </r>
  </si>
  <si>
    <r>
      <rPr>
        <sz val="12"/>
        <rFont val="Arial Narrow"/>
        <family val="2"/>
      </rPr>
      <t>500AT/630AF</t>
    </r>
    <r>
      <rPr>
        <sz val="11"/>
        <rFont val="Arial"/>
        <family val="2"/>
      </rPr>
      <t>, 3-Pole MCCB, with NEMA enclosure</t>
    </r>
  </si>
  <si>
    <r>
      <rPr>
        <sz val="12"/>
        <rFont val="Arial Narrow"/>
        <family val="2"/>
      </rPr>
      <t>630AT/630AF</t>
    </r>
    <r>
      <rPr>
        <sz val="11"/>
        <rFont val="Arial"/>
        <family val="2"/>
      </rPr>
      <t>, 3-Pole MCCB, with NEMA enclosure</t>
    </r>
  </si>
  <si>
    <r>
      <rPr>
        <sz val="12"/>
        <rFont val="Arial Narrow"/>
        <family val="2"/>
      </rPr>
      <t>800AT/800AF</t>
    </r>
    <r>
      <rPr>
        <sz val="11"/>
        <rFont val="Arial"/>
        <family val="2"/>
      </rPr>
      <t>, 3-Pole MCCB, with NEMA enclosure</t>
    </r>
  </si>
  <si>
    <r>
      <rPr>
        <sz val="11"/>
        <rFont val="Arial Narrow"/>
        <family val="2"/>
      </rPr>
      <t>1000AT/1000AF</t>
    </r>
    <r>
      <rPr>
        <sz val="11"/>
        <rFont val="Arial"/>
        <family val="2"/>
      </rPr>
      <t>, 3-Pole MCCB, with NEMA enclosure</t>
    </r>
  </si>
  <si>
    <r>
      <rPr>
        <sz val="12"/>
        <rFont val="Arial Narrow"/>
        <family val="2"/>
      </rPr>
      <t>160AT/250AF</t>
    </r>
    <r>
      <rPr>
        <sz val="11"/>
        <rFont val="Arial"/>
        <family val="2"/>
      </rPr>
      <t>, 4-Pole MCCB, with NEMA enclosure</t>
    </r>
  </si>
  <si>
    <r>
      <rPr>
        <sz val="12"/>
        <rFont val="Arial Narrow"/>
        <family val="2"/>
      </rPr>
      <t>200AT/250AF</t>
    </r>
    <r>
      <rPr>
        <sz val="11"/>
        <rFont val="Arial"/>
        <family val="2"/>
      </rPr>
      <t>, 4-Pole MCCB, with NEMA enclosure</t>
    </r>
  </si>
  <si>
    <r>
      <rPr>
        <sz val="12"/>
        <rFont val="Arial Narrow"/>
        <family val="2"/>
      </rPr>
      <t>800AT/800AF</t>
    </r>
    <r>
      <rPr>
        <sz val="11"/>
        <rFont val="Arial"/>
        <family val="2"/>
      </rPr>
      <t>, 4-Pole MCCB, with NEMA enclosure</t>
    </r>
  </si>
  <si>
    <r>
      <rPr>
        <sz val="11"/>
        <rFont val="Arial Narrow"/>
        <family val="2"/>
      </rPr>
      <t>1000AT/1000AF</t>
    </r>
    <r>
      <rPr>
        <sz val="11"/>
        <rFont val="Arial"/>
        <family val="2"/>
      </rPr>
      <t>, 4-Pole MCCB, with NEMA enclosure</t>
    </r>
  </si>
  <si>
    <t>Digital electric meter (Three phase), with NEMA enclosure</t>
  </si>
  <si>
    <t>Digital electric meter (Single phase), with NEMA enclosure</t>
  </si>
  <si>
    <t>20mmØ PVC pipe (3m/pc), with adapter and locknut</t>
  </si>
  <si>
    <t>25mmØ PVC pipe (3m/pc), with adapter and locknut</t>
  </si>
  <si>
    <t>32mmØ PVC pipe (3m/pc), with adapter and locknut</t>
  </si>
  <si>
    <t>40mmØ PVC pipe (3m/pc), with adapter and locknut</t>
  </si>
  <si>
    <t>50mmØ PVC pipe (3m/pc), with adapter and locknut</t>
  </si>
  <si>
    <t>63mmØ PVC pipe (3m/pc), with adapter and locknut</t>
  </si>
  <si>
    <t>75mmØ PVC pipe (3m/pc), with adapter and locknut</t>
  </si>
  <si>
    <t>80mmØ PVC pipe (3m/pc), with adapter and locknut</t>
  </si>
  <si>
    <t>90mmØ PVC pipe (3m/pc), with adapter and locknut</t>
  </si>
  <si>
    <r>
      <rPr>
        <sz val="12"/>
        <rFont val="Arial Narrow"/>
        <family val="2"/>
      </rPr>
      <t>110</t>
    </r>
    <r>
      <rPr>
        <sz val="11"/>
        <rFont val="Arial"/>
        <family val="2"/>
      </rPr>
      <t>mmØ PVC pipe (3m/pc), with adapter and locknut</t>
    </r>
  </si>
  <si>
    <t>110mmØ PVC pipe (3m/pc), with adapter and locknut</t>
  </si>
  <si>
    <t>3-400/5A class 0.5-1, 400V (current transformer), with NEMA enclosure</t>
  </si>
  <si>
    <t>Junction box with cover (PVC)</t>
  </si>
  <si>
    <t>Utility box (PVC)</t>
  </si>
  <si>
    <t>32mmØ PVC pipe (3m/pc), with adapter and locknut</t>
  </si>
  <si>
    <t>20mmØ flexible PVC pipe (50m/roll)</t>
  </si>
  <si>
    <t>20mmØ straight connector</t>
  </si>
  <si>
    <t>20mmØ angle connector</t>
  </si>
  <si>
    <t>Duplex data port outlet (Pop-up)</t>
  </si>
  <si>
    <t>Duplex voice port outlet (Pop-up)</t>
  </si>
  <si>
    <t>a.) Capacity KVA rating: 1,000 VA
b.) AC Operating Voltage Range: 208 to 240V
c.) Frequency Range:  60Hz ±5%
d.) AC Input Voltage:   220 to 240V
e.) AC Output Voltage:   220 to 240V
f.) Output Receptacles / Port: ≥2 (min.)
g.) Power Factor: 0.9 - 1
h.) Output Wave Form:  Sine wave / Pure sine wave
i.) Display (LCD Panel): General and other information (battery, power status, etc.)
j.) Features: Protection (≥ 600 joules for surge energy rating, overload, etc.)
k.) inclusive of necessary accessories to operate the system.</t>
  </si>
  <si>
    <t>a.) Capacity KVA rating: 3,000 VA
b.) AC Operating Voltage Range: 208 to 240V
c.) Frequency Range:  60Hz ±5%
d.) AC Input Voltage:   220 to 240V
e.) AC Output Voltage:   220 to 240V
f.) Output Receptacles / Port: ≥2 (min.)
g.) Power Factor: 0.9 - 1
h.) Output Wave Form:  Sine wave / Pure sine wave
i.) Display (LCD Panel): General and other information (battery, power status, etc.)
j.) Features: Protection (≥ 600 joules for surge energy rating, overload, etc.)
k.) inclusive of necessary accessories to operate the system.</t>
  </si>
  <si>
    <t>Application of Permanent Power</t>
  </si>
  <si>
    <t>6.35mmØ copper refrigerant pipe</t>
  </si>
  <si>
    <t>9.52mmØ copper refrigerant pipe</t>
  </si>
  <si>
    <t>12.70mmØ copper refrigerant pipe</t>
  </si>
  <si>
    <t>15.87mmØ copper refrigerant pipe</t>
  </si>
  <si>
    <t>15mmØ PVC drain pipe (3m/pc) with coupling and adapter</t>
  </si>
  <si>
    <t>20mmØ PVC drain pipe (3m/pc) with coupling and adapter</t>
  </si>
  <si>
    <t>3/4" dia PVC drain pipe (3m/pc) with coupling and adapter</t>
  </si>
  <si>
    <t>Consumables (torch, refrigerant, tape, taging, PVC cement and accessories)</t>
  </si>
  <si>
    <t>Unitized Cabinet</t>
  </si>
  <si>
    <t>Panel "LP"</t>
  </si>
  <si>
    <t>Panel "PP"</t>
  </si>
  <si>
    <t>Panel "PPAC1"</t>
  </si>
  <si>
    <t>3-100/5A class 0.5-1, 400V (current transformer), with NEMA enclosure</t>
  </si>
  <si>
    <t>3-75/5A class 0.5-1, 400V (current transformer), with NEMA enclosure</t>
  </si>
  <si>
    <t>3-150/5A class 0.5-1, 400V (current transformer), with NEMA enclosure</t>
  </si>
  <si>
    <t>3-200/5A class 0.5-1, 400V (current transformer), with NEMA enclosure</t>
  </si>
  <si>
    <t>3-250/5A class 0.5-1, 400V (current transformer), with NEMA enclosure</t>
  </si>
  <si>
    <t>3-300/5A class 0.5-1, 400V (current transformer), with NEMA enclosure</t>
  </si>
  <si>
    <t>1-15W LED tracklight (daylight) with 100cm black alluminum track bar</t>
  </si>
  <si>
    <t>1-15W E-27 LED bulb(daylight) w/ 6"Ø E-27 downlight fixture (recessed)</t>
  </si>
  <si>
    <t>1-15W E-27 LED bulb(warm white) w/ 6"Ø E-27 downlight fixture (recessed)</t>
  </si>
  <si>
    <t>1-15W E-27 LED bulb(warm white) w/ 6"Ø E-27 downlight glass covered fixture (surface-mount)</t>
  </si>
  <si>
    <t>2-10W E-27 LED bulb(warm white) w/ E-27 socket bi-directional fixture (wall mounted)</t>
  </si>
  <si>
    <t>1-10W LED bulb (warm white) w/ weather proof stake lamp holder</t>
  </si>
  <si>
    <t>1-8W 60cm T5 LED tube (warm white)</t>
  </si>
  <si>
    <t>1-16W 120cm T5 LED tube (warm white)</t>
  </si>
  <si>
    <t>2-16W 120cm T5 LED tube(daylight) w/ 60x120cm dustproof louver fixture (recessed)</t>
  </si>
  <si>
    <t>2-16W 120cm T5 LED tube(coolwhite) w/ 60x120cm dustproof louver fixture (recessed)</t>
  </si>
  <si>
    <t>2-16W 120cm T5 LED tube(daylight) w/ 60x120cm mirrorized fixture (recessed)</t>
  </si>
  <si>
    <t>12.7mm dia IMC conduit (3m/pc) with locknut and bushing</t>
  </si>
  <si>
    <t>19.0mm dia IMC conduit (3m/pc) with locknut and bushing</t>
  </si>
  <si>
    <t>25.4mm dia IMC conduit (3m/pc) with locknut and bushing</t>
  </si>
  <si>
    <t>31.7mm dia IMC conduit (3m/pc) with locknut and bushing</t>
  </si>
  <si>
    <t>38.1mm dia IMC conduit (3m/pc) with locknut and bushing</t>
  </si>
  <si>
    <t>50.8mm dia IMC conduit (3m/pc) with locknut and bushing</t>
  </si>
  <si>
    <t>63.5mm dia IMC conduit (3m/pc) with locknut and bushing</t>
  </si>
  <si>
    <t>76.2mm dia IMC conduit (3m/pc) with locknut and bushing</t>
  </si>
  <si>
    <t>88.9mm dia IMC conduit (3m/pc) with locknut and bushing</t>
  </si>
  <si>
    <t>101.6mm dia IMC conduit (3m/pc) with locknut and bushing</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</si>
  <si>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
e.) 'Programmable digital controller: Min. LCD display features: Voltage (V), Frequency (Hz), Auto/Manual; Min. Keypad Controls: Power On/Off, Operation Manual/Automatic</t>
  </si>
  <si>
    <t>5MP CCTV camera (dome type)</t>
  </si>
  <si>
    <t>5MP CCTV camera (bullet type)</t>
  </si>
  <si>
    <t>Heat detector (addressable)</t>
  </si>
  <si>
    <t>Magnetic door contact for exit and entry (recessed type)</t>
  </si>
  <si>
    <t>Vibration contact</t>
  </si>
  <si>
    <t>Vibration contact (wall mounted)</t>
  </si>
  <si>
    <t>BAS Computer</t>
  </si>
  <si>
    <t>22" LED monitor Full HD Resolution</t>
  </si>
  <si>
    <t>9U CCTV Cabinet (wall mounted)</t>
  </si>
  <si>
    <t>POE Switch</t>
  </si>
  <si>
    <t>RS232 Cable</t>
  </si>
  <si>
    <t>#12 AWG stranded THHN wire</t>
  </si>
  <si>
    <t>#16 2C AWG stranded TF wire</t>
  </si>
  <si>
    <t>#22 2C AWG stranded TF wire</t>
  </si>
  <si>
    <t>½" Ø flexible metal conduit</t>
  </si>
  <si>
    <t>½" Ø straight connector</t>
  </si>
  <si>
    <t>½" Ø angle connector</t>
  </si>
  <si>
    <t>½" Ø EMT conduit (3m/pc)</t>
  </si>
  <si>
    <t>½" Ø EMT elbow</t>
  </si>
  <si>
    <t>½" Ø EMT coupling and connector (compression type)</t>
  </si>
  <si>
    <t>Junction box with cover  (PVC)</t>
  </si>
  <si>
    <t>20mmØ flexible metal conduit (50m/roll)</t>
  </si>
  <si>
    <t>50mmØ service entrance cap</t>
  </si>
  <si>
    <t>40mmØ service entrance cap</t>
  </si>
  <si>
    <t>63mmØ service entrance cap</t>
  </si>
  <si>
    <t>110mmØ service entrance cap</t>
  </si>
  <si>
    <t>20mmØ PVC service entrance cap</t>
  </si>
  <si>
    <t>25mmØ PVC service entrance cap</t>
  </si>
  <si>
    <t>32mmØ PVC service entrance cap</t>
  </si>
  <si>
    <t>40mmØ PVC service entrance cap</t>
  </si>
  <si>
    <t>110mmØ PVC service entrance cap</t>
  </si>
  <si>
    <t>Application of permanent power inclusive of Distribution Transformer/s for the DBP total load requirement (Actual No/s. and ratings shall be based on the final recommendation Electric Cooperative), mounting accessories, and Primary &amp; Secondary wiring</t>
  </si>
  <si>
    <t>Excavation works</t>
  </si>
  <si>
    <t>Hauling/transfer of ATM</t>
  </si>
  <si>
    <t>Hauling/transfer of cash vault</t>
  </si>
  <si>
    <t>Dismantling works</t>
  </si>
  <si>
    <t>Ceiling grilles</t>
  </si>
  <si>
    <t>Overhead steel plate</t>
  </si>
  <si>
    <t>Slab steel plate</t>
  </si>
  <si>
    <t>Wall plate</t>
  </si>
  <si>
    <t>Bended plate perimeter channel</t>
  </si>
  <si>
    <t>Ceiling steel channel</t>
  </si>
  <si>
    <t>Dowel for vault door</t>
  </si>
  <si>
    <t>Dynabolt</t>
  </si>
  <si>
    <t>Expansion bolt</t>
  </si>
  <si>
    <t>Anchor bolt</t>
  </si>
  <si>
    <t>Welding works</t>
  </si>
  <si>
    <t>Injection mortar</t>
  </si>
  <si>
    <t>sht/s</t>
  </si>
  <si>
    <t>Hauling of furnitures from the old branch site</t>
  </si>
  <si>
    <t>Refurbishing of furnitures from the old branch site</t>
  </si>
  <si>
    <t>Vault wooden cabinet (full height, double lock)</t>
  </si>
  <si>
    <t>Picos tray</t>
  </si>
  <si>
    <t>Rubber mat</t>
  </si>
  <si>
    <t>Forms rack</t>
  </si>
  <si>
    <t>Teller counter (woodworks/cabinetwork and solid surface countertop)</t>
  </si>
  <si>
    <t>NAC counter  (woodworks/cabinetwork and solid surface countertop)</t>
  </si>
  <si>
    <t>PVC keyboard tray</t>
  </si>
  <si>
    <t>Signage framing/support</t>
  </si>
  <si>
    <t>Check valve</t>
  </si>
  <si>
    <t>Wall vent</t>
  </si>
  <si>
    <t>Excavation</t>
  </si>
  <si>
    <t>13.1.1</t>
  </si>
  <si>
    <t>24 hour timer switch</t>
  </si>
  <si>
    <t>16 channel network video recorder with 4nos 8TB internal hard drive</t>
  </si>
  <si>
    <t>32 channel network video recorder with 4nos 8TB internal hard drive</t>
  </si>
  <si>
    <t>1.) ENGINE
a.) Rating:   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≥50KVA (continuous/prime power)
b.) Operating Voltage range: 208 to 240V / 330 to 440V
c.) Frequency and Power factor: 60Hz ±5%, 0.8 (lagging)
d.) No. of phases: 1-phase, 2-wire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</si>
  <si>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Conduits shall be hot-dip galvanized steel material and standard product length shall be 3.05m with coupling on one end</t>
  </si>
  <si>
    <t>1.) ENGINE
a.) Rating:   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</si>
  <si>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63KVA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≥63KVA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</si>
  <si>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75KVA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75KVA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</si>
  <si>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80KVA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80KVA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</si>
  <si>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125KVA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125KVA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</si>
  <si>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130KVA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130KVA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</si>
  <si>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</si>
  <si>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250KVA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250KVA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</si>
  <si>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Contractor shall holds responsibilities for mounting termination, testing and commissioning and programming to ensure that every component and system is operational</t>
  </si>
  <si>
    <t>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t>
  </si>
  <si>
    <t>1.) Contractor shall provide OEM certificate and comply with the standards of ISO 9001, ISO14001.
2.) Contractor shall supply, deliver, test and commision the Generator set compliant with the certification requirements issued by the Bureau of Philippine Standards of Department of Trade and Industry (DTI-BPS) 
3.) Contractor to provide and install all necessary pipes, fittings, boxes, cables, hanger, supports, and accessories to operate the generator set.
4.) Contractor shall restore the affected ceiling, wall, floor, etc. during the hauling and installation of the Generator Set. 
5.) Contractor to provide the Generator Set a full tank of fuel for testing and commissioning. 
6.) Contractor to include the excavation works for conduit installation and Generator Set pad.
7.) Contractor to install all necessary standard mounting accessories.
8.) Contractor shall submit all documents (PTO, DENR,  EMB requirements, and PME signed and sealed) and pay all the fees necessary for genset  to operate.
9.) No installation shall be without DBP’s proper approval.</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</si>
  <si>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t>
  </si>
  <si>
    <t>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t>
  </si>
  <si>
    <t>Conduits shall be hot-dip galvanized steel material and length shall be 3.05m in length with coupling on one end.</t>
  </si>
  <si>
    <t>a.) Conduits shall be hot-dip galvanized steel material.
b.) Standard product length shall be 3.05m and has coupling on one end.</t>
  </si>
  <si>
    <t>a.) Mounting: wall mounted mechanical timer switch
b.) Timer: 15 mins - 24 hour timing range (can be manually override).
c.) Contractor shall ensure timer switch is compatible with signage, magnetic contactor, and electrical system.</t>
  </si>
  <si>
    <t>Contractor must refer to electrical plans for location and specifications and to install all necessary accessories to complete system.</t>
  </si>
  <si>
    <t>Panel "PGH"</t>
  </si>
  <si>
    <t>NOTES:</t>
  </si>
  <si>
    <t>Angle bar on upstand beam</t>
  </si>
  <si>
    <t>Earthfill</t>
  </si>
  <si>
    <t>Hollow metal door with louver (single)</t>
  </si>
  <si>
    <t>Main glass door sticker</t>
  </si>
  <si>
    <t xml:space="preserve">Prepared by:                                                            </t>
  </si>
  <si>
    <t>Reviewed by:</t>
  </si>
  <si>
    <t xml:space="preserve">                                                                              </t>
  </si>
  <si>
    <t>Three (3) sets of blueprint signed and sealed; and CAD file shall be be sent thru email</t>
  </si>
  <si>
    <t>Initial site layout shall be approved by DBP before proceeding with any civil works (if applicable).</t>
  </si>
  <si>
    <t>Refer to demolition plan</t>
  </si>
  <si>
    <t>a.) All dismantled items/materials shall be turned-over to Lessor
b.) Refer to as-found/demolition plan</t>
  </si>
  <si>
    <t>Chipping of the following floor and wall potions:
1. Tile finishes
2. Provision of embedded conduits</t>
  </si>
  <si>
    <t>a.) The ATM shall be transferred from the old branch site to the new branch site
b.) Positioning and mounting/bolting on concrete floor shall be included</t>
  </si>
  <si>
    <t>The cash safe shall be transferred from the old branch site to the new branch site</t>
  </si>
  <si>
    <t>The following furnitures shall be transferred from the old branch site to the new branch site:
1. Guard's podium
2. Poster module
3. Flag stand
4. Forex rate board</t>
  </si>
  <si>
    <t>The following furnitures shall be refurbished and shall look brand new upon delivery on site:
1. Guard's podium
2. Poster module
3. Flag stand</t>
  </si>
  <si>
    <t>Refer to upstand beam details for angle bar size/s.</t>
  </si>
  <si>
    <t>Refer to ramp details for rebar size/s.</t>
  </si>
  <si>
    <t>Ceiling grilles shall be made of 12mm dia. round bar spaced 200mm both ways, fully-welded on every intersection/connection and mounted on existing roof trusses</t>
  </si>
  <si>
    <t>a.) Signage framing shall be made of 2" x 2" angle bar
b.) Sufficient bracing shall be provided
c.) Connections shall be fully-welded
d.) Framing shall be painted with two (2) coats of red-oxide
e.) Final coating shall match the roof's existing color
f.) Provide framing shop drawing for DBP approval</t>
  </si>
  <si>
    <t>6mm thk. MS plate underside of new concrete slab (top)</t>
  </si>
  <si>
    <t>10mm thk. MS plate on concrete floor slab (bottom)</t>
  </si>
  <si>
    <t xml:space="preserve">6mm thk. MS plate between two (2) CHB walls </t>
  </si>
  <si>
    <t xml:space="preserve">[ 8 x 11.5 steel channel </t>
  </si>
  <si>
    <t>16mm dia x 400mm long dowel bars</t>
  </si>
  <si>
    <t>Dia 12 x 117mm anchor bolt</t>
  </si>
  <si>
    <t>12mm dia x 3" long ordinary expansion bolt with expansion shield flat head sunken type</t>
  </si>
  <si>
    <t>a.) All welding materials and consumables shall be included
b.) Welding surface shall be cleaned prior to welding works
c.) All connections/joints shall be fully-welded
d.) Welder shall secure qualification certificate/s</t>
  </si>
  <si>
    <t>Hybrid adhesive mortar designed for anchoring applications in non-cracked concrete</t>
  </si>
  <si>
    <t>a.) Flag base dimesions: 12" length x 12" width" x 12" height with 2" dia. dole
b.) DBP logo dimensions: 6" length x 6" width x 1/2" thickness
c.) Pole dimensions: 2" dia., height for verification
d.) Pole and base material and finish: Wood/Semi-gloss white paint
e.)  Refer to wood fabrication details for further reference.</t>
  </si>
  <si>
    <t>a.) Picos tray shall be made of 6mm thk clear acrylic sheet
b.) Refer to picos tray design and dimensions on booklet</t>
  </si>
  <si>
    <t>a.) Provide rubber mat sample for DBP approval; preferred color: black
b.) Velcro strap underneath rubber mat shall be provided</t>
  </si>
  <si>
    <t>a.) Forms rack shall be made of 4.5mm thk clear acrylic sheet
b.) Refer to forms rack design and dimensions on booklet</t>
  </si>
  <si>
    <t>a.) Keyboard tray shall be made of PVC; color: black
b.) Keyboard tray shall be pull-out and installed underneath the countertop
c.) Metal track and mounting support shall be included</t>
  </si>
  <si>
    <t>a.) Material shall be 20mm thick marine plywood with solid edging for partition, shelves and swing-out cabinet doors. 
b.) Accessories such as concealed pneumatic cabinet hinges, stainless cabinet handles and double lock shall be included.
c.) All necessary mounting support, frame or backing shall be included.
d.) Refer to fabrication details at DBP standard booklet.</t>
  </si>
  <si>
    <t>a.) Grille door dimensions: 900mm width x 2100mm length/height 
b.) Materials shall be 12mm dia. vertical solid bars spaced at every 100mm and 6mm x 20mm horizontal punched flat bars frame.
c.) Other accessories such as fabricated hinges (3 sets) and double deadbolt on metal housing and shall be included.
d.) Refer to schedule of doors at DBP standard booklet.</t>
  </si>
  <si>
    <t>a.) Grille door dimensions: 900mm width x 2100mm length/height 
b.) Materials shall be 12mm dia. vertical solid bars spaced at every 100mm and 6mm x 20mm horizontal punched flat bars frame.
c.) Other accessories such as door track (at interior side) and double deadbolt on metal housing and shall be included.
d.) Refer to schedule of doors at DBP standard booklet.</t>
  </si>
  <si>
    <t>Door closer shall be pneumatic, surface mounted and in satin stainless finish.</t>
  </si>
  <si>
    <t>a.) Opening size: 800mm width x 2100mm length/height 
b.) Door thickness: 50mm
c.) Door material: GA 16 galvanized sheets on both sides cladded with stainless sheets; framing per manufacturer's standard; 
d.) Door jamb: 4" thk GA 16 single rabbet metal jamb with stainless steel finish
e.) Stainless louver shall be included
g.) Refer to schedule of doors at DBP standard booklet.</t>
  </si>
  <si>
    <t>a.) Door size: 900mm width x 2100mm length/height 
b.) Shall be made of 12mm thick clear tempered glass panel.
c.) Frosted glass sticker shall be provided
d.) Refer to schedule of doors at DBP standard booklet.</t>
  </si>
  <si>
    <t>a.) Decals shall be computer cut-out and wet type installation
b.) Refer to decals details on booklet</t>
  </si>
  <si>
    <t>a.) Acoustic board size: 600mm length x 600mm width x 10mm thickness
b.) Acoustic board shall be fine fissured, lay-in type.
c.) Runner system shall be galvanized iron coated and baked white finish including hanger rod and fixed bracket/steel angle attachments.
d.) Refer to ceiling plan at architectural plans.</t>
  </si>
  <si>
    <t>a.) Thickness: 1"
b.) Pebble size: #5
c.) Pebble color: Contractor to provide sample for DBP approval.
d.) Grout color: to match with pebble color
e.) Refer to ramp layout.</t>
  </si>
  <si>
    <t>a.) Thickness: 1/2"
b.) Finish: white terrazo
c.) Provide sample for DBP approval
d.) Framing/concrete counter shall be included (separate item)
e.) Refer to guardhouse details.</t>
  </si>
  <si>
    <t>a.) Signage material shall be made of ACP with matte spray painted DBP colors including painted aluminum casing and embossed illuminated DBP logo with timer.
b.) Signage casing shall be made of  1” x ½” x 1.5mm tubular framing.
c.) DBP Logo shall be  acrylic plastic, embossed, white in color and lighted from inside.
d.) Contractor shall tap the signage to the power supply.
e.) Framing per using 2" x 2" tubular steel (separate item)
f.) Refer to signage details.</t>
  </si>
  <si>
    <t>a.) Top signage dimensions: 1.5m length x 1.5m width x 0.2m thick
b.) Bottom signage: 1.5m length x 0.45m width x 0.2m thick
c.) Signage shall be double face illuminated signage using flexible substrate with translucent sticker and painted aluminum casing, complete with LED lighting fixture and timer.
d.) Signage Casing: Lift-Up Type, 1”x ½” x 1.5mm tubular framing with painted aluminum sidings
e.) Metal post and reinforced concrete pedestal shall be included.
f.) Signage design and other details: refer to signage details</t>
  </si>
  <si>
    <t>a.) Signage materials shall be embossed built-up acrylic diffuser illuminated with LED lighting fixture.
b.) Acrylic diffuser shall be white in color.
c.) LED lighting shall be installed and distributed evenly.
d.) Contractor shall tap the signage to the power supply.
e.) Framing per manufacturer's standard (separate item).
f.) Refer to signage details.</t>
  </si>
  <si>
    <t>a.) Decals shall be computer cut-out and wet-type installation.
b.) Refer to decals details.</t>
  </si>
  <si>
    <t>a.) ATM cover shall be made of ACP panels with photo print sticker on 1" x 1" aluminum tubular frames including caster wheels.
b.) Background sticker color shall be sultan blue.
c.) Contractor shall veify actual measurements of ATM prior to fabrication of cover.
d.) Refer to fabrication details.</t>
  </si>
  <si>
    <t>a.) Signage shall be made of 1/4" thick sintra board with print on one side
b.) Refer to signage details for design and location.</t>
  </si>
  <si>
    <t>a.) Signage shall be made of 1/4" thick clear acrylic with print on back side
b.) Signage shall be mounted using industrial grade double-sided tape.
c.) Refer to signage details for design, mounting height and location.</t>
  </si>
  <si>
    <t>a.) Signage shall be made of 1/4" thick clear acrylic with print on back side
b.) Signage shall be mounted using industrial grade double-sided tape.
c.) Inserts shall be included.
d.) Refer to signage details for design, mounting height and location.</t>
  </si>
  <si>
    <t>a.) Mat shall be made of 15mm thick rug pine.
b.) Color black
c.) Tile edging and floor drain shall be provided (separate item).
d.) Refer to tiling layout and details.</t>
  </si>
  <si>
    <t>a.) Size: 3/4" dia.
b.) Type: gate valve
c.) Material: brass
d.) Refer to plumbing plans for the layout.</t>
  </si>
  <si>
    <t>a.) Size: 1" dia.
b.) Type: check valve
c.) Material: brass
d.) Refer to plumbing plans for the layout.</t>
  </si>
  <si>
    <t>a.) Mounting: through wall
b.) Size: applicable to 50mm dia. pipe
c.) Material: stainless
d.) Screen shall be included.
e) Wallhole shall be properly sealed.
g.) Refer to plumbing plans for the layout.</t>
  </si>
  <si>
    <t>Shall be based on manufacturer standard</t>
  </si>
  <si>
    <t>a.) The Contractor shall ensure the cooling class type; Oil immersed, self-cooled (non-PCB type).
b.) Contractor to use mineral oil for insulation fluid and copper for winding with temperature rise of winding not to exceed 65°C.
c.) Contractor to install all necessary standard mounting accessories, and shoulder transformer hauling to operate the system.
d.) Contractor must refer to electrical plans for details.
Notes:
1. Bill deposit care of DBP.
2. Items to be calibrated/tested by service provider prior to installation.
3. Contractor to submit proof of result/approval by service provider prior through submission of certification/transmittal or tempered-proof seal.
4. Contractor shall submit all documents and pay all fees.</t>
  </si>
  <si>
    <t>600 Volt grade wire shall be copper, hard drawn, annealed and shall be of 910% conductivity</t>
  </si>
  <si>
    <t>Manual call point with strobe sounder</t>
  </si>
  <si>
    <t>3.1.1</t>
  </si>
  <si>
    <t>3.1.3</t>
  </si>
  <si>
    <t>3.1.4</t>
  </si>
  <si>
    <t>3.3.1</t>
  </si>
  <si>
    <t>3.3.2</t>
  </si>
  <si>
    <t>3.3.3</t>
  </si>
  <si>
    <t>3.3.4</t>
  </si>
  <si>
    <t>3.4.1</t>
  </si>
  <si>
    <t>3.4.2</t>
  </si>
  <si>
    <t>3.5.1</t>
  </si>
  <si>
    <t>3.5.2</t>
  </si>
  <si>
    <t>3.5.3</t>
  </si>
  <si>
    <t>Prepared by:</t>
  </si>
  <si>
    <t>CCTV Surveillance System</t>
  </si>
  <si>
    <t>32-channel 32" monitor</t>
  </si>
  <si>
    <t>8TB Back-up external hard drive with attached storage</t>
  </si>
  <si>
    <t>32 channel network video recorder with 5nos 8TB internal hard drive</t>
  </si>
  <si>
    <t>1.3.1</t>
  </si>
  <si>
    <t xml:space="preserve">J. P. RIZAL STREET, DAET, BICOL
</t>
  </si>
  <si>
    <t>3.3.5</t>
  </si>
  <si>
    <t>3.3.6</t>
  </si>
  <si>
    <t>3.3.7</t>
  </si>
  <si>
    <t>SUPPLY, DELIVERY, INSTALLATION TESTING AND COMMISSIONING OF CCTV SURVEILLANCE SYSTEM FOR DBP DAET BRANCH</t>
  </si>
  <si>
    <t>ENGR. MAICO IOWIE B. MOLINA</t>
  </si>
  <si>
    <t>JO- Technical Staff</t>
  </si>
  <si>
    <t>Recommended by:</t>
  </si>
  <si>
    <t xml:space="preserve"> SM. ERICK M. VALIDO</t>
  </si>
  <si>
    <t>SAVP. ALBERTO SANTIAGO A. BERMEJO</t>
  </si>
  <si>
    <t>OIC, Project &amp; Contracts Management Unit</t>
  </si>
  <si>
    <t>The OIC, Construction &amp; Facilities Management Dept.</t>
  </si>
  <si>
    <t>(per Sector Order No. 513 dated 20 August 2025</t>
  </si>
  <si>
    <t>ENGR. JESSIE E. DELGADO</t>
  </si>
  <si>
    <t>Acting Head, PM HO, Luzon Team, PCMU-CFMD</t>
  </si>
  <si>
    <t>Aproved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</si>
</sst>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 #,##0.000_-;\-* #,##0.000_-;_-* &quot;-&quot;??_-;_-@_-"/>
    <numFmt numFmtId="166" formatCode="0.0"/>
    <numFmt numFmtId="167" formatCode="_-* #,##0.0000_-;\-* #,##0.0000_-;_-* &quot;-&quot;??_-;_-@_-"/>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name val="Arial"/>
      <family val="2"/>
    </font>
    <font>
      <b/>
      <i/>
      <sz val="11"/>
      <color theme="1"/>
      <name val="Arial"/>
      <family val="2"/>
    </font>
    <font>
      <b/>
      <sz val="11"/>
      <color theme="0"/>
      <name val="Arial"/>
      <family val="2"/>
    </font>
    <font>
      <sz val="11"/>
      <color theme="0"/>
      <name val="Arial"/>
      <family val="2"/>
    </font>
    <font>
      <sz val="8"/>
      <name val="Calibri"/>
      <family val="2"/>
      <scheme val="minor"/>
    </font>
    <font>
      <sz val="11"/>
      <name val="Arial"/>
      <family val="2"/>
    </font>
    <font>
      <sz val="11"/>
      <color rgb="FFFF0000"/>
      <name val="Arial"/>
      <family val="2"/>
    </font>
    <font>
      <sz val="12"/>
      <name val="Times New Roman"/>
      <family val="1"/>
    </font>
    <font>
      <sz val="11"/>
      <color theme="7"/>
      <name val="Arial"/>
      <family val="2"/>
    </font>
    <font>
      <sz val="11"/>
      <color theme="5"/>
      <name val="Arial"/>
      <family val="2"/>
    </font>
    <font>
      <i/>
      <sz val="11"/>
      <color theme="1"/>
      <name val="Arial"/>
      <family val="2"/>
    </font>
    <font>
      <sz val="11"/>
      <name val="Arial Narrow"/>
      <family val="2"/>
    </font>
    <font>
      <sz val="12"/>
      <name val="Arial Narrow"/>
      <family val="2"/>
    </font>
    <font>
      <sz val="10"/>
      <color theme="1"/>
      <name val="Arial"/>
      <family val="2"/>
    </font>
    <font>
      <b/>
      <sz val="10.5"/>
      <color theme="1"/>
      <name val="Arial"/>
      <family val="2"/>
    </font>
    <font>
      <sz val="10"/>
      <color theme="1"/>
      <name val="Calibri"/>
      <family val="2"/>
      <scheme val="minor"/>
    </font>
    <font>
      <sz val="10"/>
      <name val="Tahoma"/>
      <family val="2"/>
    </font>
    <font>
      <b/>
      <u/>
      <sz val="10"/>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B88FF5"/>
        <bgColor indexed="64"/>
      </patternFill>
    </fill>
    <fill>
      <patternFill patternType="solid">
        <fgColor rgb="FFFFFF00"/>
        <bgColor indexed="64"/>
      </patternFill>
    </fill>
  </fills>
  <borders count="34">
    <border>
      <left/>
      <right/>
      <top/>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cellStyleXfs>
  <cellXfs count="252">
    <xf numFmtId="0" fontId="0" fillId="0" borderId="0" xfId="0"/>
    <xf numFmtId="0" fontId="2" fillId="0" borderId="0" xfId="0" applyFont="1"/>
    <xf numFmtId="43" fontId="2" fillId="0" borderId="0" xfId="0" applyNumberFormat="1" applyFont="1"/>
    <xf numFmtId="0" fontId="3" fillId="0" borderId="0" xfId="0" applyFont="1"/>
    <xf numFmtId="0" fontId="6" fillId="0" borderId="0" xfId="0"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Protection="1">
      <protection hidden="1"/>
    </xf>
    <xf numFmtId="0" fontId="4" fillId="0" borderId="0" xfId="0" applyFont="1" applyProtection="1">
      <protection hidden="1"/>
    </xf>
    <xf numFmtId="0" fontId="9" fillId="0" borderId="0" xfId="0" applyFont="1" applyProtection="1">
      <protection hidden="1"/>
    </xf>
    <xf numFmtId="9" fontId="9" fillId="0" borderId="0" xfId="0" applyNumberFormat="1" applyFont="1" applyProtection="1">
      <protection hidden="1"/>
    </xf>
    <xf numFmtId="0" fontId="2" fillId="0" borderId="0" xfId="0" applyFont="1" applyProtection="1">
      <protection hidden="1"/>
    </xf>
    <xf numFmtId="0" fontId="2" fillId="0" borderId="0" xfId="0" applyFont="1" applyAlignment="1" applyProtection="1">
      <alignment wrapText="1"/>
      <protection hidden="1"/>
    </xf>
    <xf numFmtId="1" fontId="9" fillId="0" borderId="0" xfId="2" applyNumberFormat="1" applyFont="1" applyProtection="1">
      <protection hidden="1"/>
    </xf>
    <xf numFmtId="0" fontId="10" fillId="0" borderId="0" xfId="0" applyFont="1" applyProtection="1">
      <protection hidden="1"/>
    </xf>
    <xf numFmtId="9" fontId="10" fillId="0" borderId="0" xfId="0" applyNumberFormat="1" applyFont="1" applyProtection="1">
      <protection hidden="1"/>
    </xf>
    <xf numFmtId="0" fontId="12" fillId="0" borderId="0" xfId="0" applyFont="1" applyProtection="1">
      <protection hidden="1"/>
    </xf>
    <xf numFmtId="0" fontId="7" fillId="0" borderId="0" xfId="0" applyFont="1"/>
    <xf numFmtId="0" fontId="2" fillId="5" borderId="0" xfId="0" applyFont="1" applyFill="1"/>
    <xf numFmtId="9" fontId="9" fillId="5" borderId="0" xfId="0" applyNumberFormat="1" applyFont="1" applyFill="1"/>
    <xf numFmtId="9" fontId="9" fillId="0" borderId="0" xfId="0" applyNumberFormat="1" applyFont="1"/>
    <xf numFmtId="0" fontId="9" fillId="0" borderId="0" xfId="0" applyFont="1" applyAlignment="1">
      <alignment vertical="center"/>
    </xf>
    <xf numFmtId="0" fontId="9" fillId="5" borderId="0" xfId="0" applyFont="1" applyFill="1"/>
    <xf numFmtId="0" fontId="11" fillId="0" borderId="0" xfId="0" applyFont="1" applyAlignment="1">
      <alignment vertical="center"/>
    </xf>
    <xf numFmtId="0" fontId="9" fillId="0" borderId="0" xfId="0" quotePrefix="1" applyFont="1" applyAlignment="1">
      <alignment vertical="center"/>
    </xf>
    <xf numFmtId="0" fontId="11" fillId="0" borderId="0" xfId="0" quotePrefix="1" applyFont="1" applyAlignment="1">
      <alignment vertical="center"/>
    </xf>
    <xf numFmtId="167" fontId="2" fillId="0" borderId="0" xfId="0" applyNumberFormat="1" applyFont="1"/>
    <xf numFmtId="0" fontId="3" fillId="0" borderId="0" xfId="0" applyFont="1" applyProtection="1">
      <protection hidden="1"/>
    </xf>
    <xf numFmtId="0" fontId="3" fillId="0" borderId="0" xfId="0" applyFont="1" applyAlignment="1">
      <alignment wrapText="1"/>
    </xf>
    <xf numFmtId="0" fontId="2" fillId="0" borderId="0" xfId="0" applyFont="1" applyAlignment="1">
      <alignment wrapText="1"/>
    </xf>
    <xf numFmtId="0" fontId="9" fillId="5" borderId="0" xfId="0" applyFont="1" applyFill="1" applyAlignment="1">
      <alignment vertical="center"/>
    </xf>
    <xf numFmtId="0" fontId="2" fillId="0" borderId="0" xfId="0" applyFont="1" applyAlignment="1">
      <alignment vertical="top" wrapText="1"/>
    </xf>
    <xf numFmtId="0" fontId="9" fillId="7" borderId="0" xfId="0" applyFont="1" applyFill="1" applyProtection="1">
      <protection hidden="1"/>
    </xf>
    <xf numFmtId="9" fontId="9" fillId="7" borderId="0" xfId="0" applyNumberFormat="1" applyFont="1" applyFill="1" applyProtection="1">
      <protection hidden="1"/>
    </xf>
    <xf numFmtId="0" fontId="9" fillId="7" borderId="0" xfId="0" applyFont="1" applyFill="1" applyAlignment="1">
      <alignment vertical="top" wrapText="1"/>
    </xf>
    <xf numFmtId="0" fontId="2" fillId="7" borderId="0" xfId="0" applyFont="1" applyFill="1" applyProtection="1">
      <protection hidden="1"/>
    </xf>
    <xf numFmtId="0" fontId="2" fillId="7" borderId="0" xfId="0" applyFont="1" applyFill="1" applyAlignment="1">
      <alignment vertical="top" wrapText="1"/>
    </xf>
    <xf numFmtId="0" fontId="13" fillId="0" borderId="0" xfId="0" applyFont="1"/>
    <xf numFmtId="0" fontId="2" fillId="8" borderId="0" xfId="0" applyFont="1" applyFill="1"/>
    <xf numFmtId="9" fontId="9" fillId="8" borderId="0" xfId="0" applyNumberFormat="1" applyFont="1" applyFill="1"/>
    <xf numFmtId="0" fontId="9" fillId="8" borderId="0" xfId="0" applyFont="1" applyFill="1" applyAlignment="1">
      <alignment vertical="center"/>
    </xf>
    <xf numFmtId="0" fontId="13" fillId="8" borderId="0" xfId="0" applyFont="1" applyFill="1"/>
    <xf numFmtId="0" fontId="9" fillId="8" borderId="0" xfId="0" applyFont="1" applyFill="1"/>
    <xf numFmtId="9" fontId="2" fillId="8" borderId="0" xfId="0" applyNumberFormat="1" applyFont="1" applyFill="1"/>
    <xf numFmtId="9" fontId="13" fillId="8" borderId="0" xfId="0" applyNumberFormat="1" applyFont="1" applyFill="1"/>
    <xf numFmtId="0" fontId="2" fillId="9" borderId="0" xfId="0" applyFont="1" applyFill="1"/>
    <xf numFmtId="9" fontId="9" fillId="9" borderId="0" xfId="0" applyNumberFormat="1" applyFont="1" applyFill="1"/>
    <xf numFmtId="0" fontId="9" fillId="9" borderId="0" xfId="0" applyFont="1" applyFill="1"/>
    <xf numFmtId="0" fontId="9" fillId="9" borderId="0" xfId="0" applyFont="1" applyFill="1" applyAlignment="1">
      <alignment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vertical="top"/>
    </xf>
    <xf numFmtId="0" fontId="2" fillId="0" borderId="0" xfId="0" applyFont="1" applyAlignment="1">
      <alignment vertical="top"/>
    </xf>
    <xf numFmtId="0" fontId="7" fillId="0" borderId="0" xfId="0" applyFont="1" applyAlignment="1" applyProtection="1">
      <alignment vertical="top"/>
      <protection hidden="1"/>
    </xf>
    <xf numFmtId="0" fontId="2" fillId="0" borderId="0" xfId="0" applyFont="1" applyAlignment="1" applyProtection="1">
      <alignment vertical="top"/>
      <protection hidden="1"/>
    </xf>
    <xf numFmtId="0" fontId="2" fillId="8" borderId="0" xfId="0" applyFont="1" applyFill="1" applyAlignment="1" applyProtection="1">
      <alignment vertical="top"/>
      <protection hidden="1"/>
    </xf>
    <xf numFmtId="0" fontId="9" fillId="8" borderId="0" xfId="0" applyFont="1" applyFill="1" applyAlignment="1">
      <alignment vertical="top" wrapText="1"/>
    </xf>
    <xf numFmtId="0" fontId="2" fillId="8" borderId="0" xfId="0" applyFont="1" applyFill="1" applyAlignment="1">
      <alignment vertical="top" wrapText="1"/>
    </xf>
    <xf numFmtId="0" fontId="2" fillId="8" borderId="0" xfId="0" applyFont="1" applyFill="1" applyAlignment="1" applyProtection="1">
      <alignment vertical="top" wrapText="1"/>
      <protection hidden="1"/>
    </xf>
    <xf numFmtId="0" fontId="2" fillId="5" borderId="0" xfId="0" applyFont="1" applyFill="1" applyAlignment="1" applyProtection="1">
      <alignment vertical="top" wrapText="1"/>
      <protection hidden="1"/>
    </xf>
    <xf numFmtId="0" fontId="2" fillId="5" borderId="0" xfId="0" applyFont="1" applyFill="1" applyAlignment="1" applyProtection="1">
      <alignment vertical="top"/>
      <protection hidden="1"/>
    </xf>
    <xf numFmtId="0" fontId="2" fillId="5" borderId="0" xfId="0" applyFont="1" applyFill="1" applyAlignment="1">
      <alignment vertical="top" wrapText="1"/>
    </xf>
    <xf numFmtId="0" fontId="2" fillId="9" borderId="0" xfId="0" applyFont="1" applyFill="1" applyAlignment="1" applyProtection="1">
      <alignment vertical="top" wrapText="1"/>
      <protection hidden="1"/>
    </xf>
    <xf numFmtId="0" fontId="2" fillId="9" borderId="0" xfId="0" applyFont="1" applyFill="1" applyAlignment="1" applyProtection="1">
      <alignment vertical="top"/>
      <protection hidden="1"/>
    </xf>
    <xf numFmtId="0" fontId="2" fillId="9" borderId="0" xfId="0" applyFont="1" applyFill="1" applyAlignment="1">
      <alignment vertical="top" wrapText="1"/>
    </xf>
    <xf numFmtId="0" fontId="2" fillId="9" borderId="0" xfId="0" applyFont="1" applyFill="1" applyProtection="1">
      <protection hidden="1"/>
    </xf>
    <xf numFmtId="0" fontId="2" fillId="10" borderId="0" xfId="0" applyFont="1" applyFill="1"/>
    <xf numFmtId="9" fontId="9" fillId="10" borderId="0" xfId="0" applyNumberFormat="1" applyFont="1" applyFill="1"/>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14" xfId="0" applyFont="1" applyBorder="1" applyAlignment="1">
      <alignment horizontal="left" vertical="center" wrapText="1"/>
    </xf>
    <xf numFmtId="0" fontId="2" fillId="0" borderId="14" xfId="0" applyFont="1" applyBorder="1" applyAlignment="1">
      <alignment vertical="center" wrapText="1"/>
    </xf>
    <xf numFmtId="0" fontId="5" fillId="0" borderId="14" xfId="0" applyFont="1" applyBorder="1" applyAlignment="1">
      <alignment horizontal="right" vertical="center" wrapText="1"/>
    </xf>
    <xf numFmtId="165" fontId="2" fillId="0" borderId="14" xfId="0" applyNumberFormat="1" applyFont="1" applyBorder="1" applyAlignment="1">
      <alignment horizontal="right" vertical="center" wrapText="1"/>
    </xf>
    <xf numFmtId="0" fontId="2" fillId="0" borderId="15" xfId="0" applyFont="1" applyBorder="1" applyAlignment="1">
      <alignment vertical="center" wrapText="1"/>
    </xf>
    <xf numFmtId="0" fontId="3" fillId="0" borderId="12" xfId="0" applyFont="1" applyBorder="1" applyAlignment="1">
      <alignment vertical="center" wrapText="1"/>
    </xf>
    <xf numFmtId="43" fontId="2" fillId="0" borderId="12" xfId="0" applyNumberFormat="1" applyFont="1" applyBorder="1" applyAlignment="1">
      <alignment horizontal="right" vertical="center" wrapText="1"/>
    </xf>
    <xf numFmtId="0" fontId="2" fillId="0" borderId="12" xfId="0" applyFont="1" applyBorder="1" applyAlignment="1">
      <alignment horizontal="center" vertical="center" wrapText="1"/>
    </xf>
    <xf numFmtId="43" fontId="2" fillId="4" borderId="12" xfId="1" applyFont="1" applyFill="1" applyBorder="1" applyAlignment="1" applyProtection="1">
      <alignment vertical="center" wrapText="1"/>
    </xf>
    <xf numFmtId="43" fontId="2" fillId="0" borderId="12" xfId="0" applyNumberFormat="1" applyFont="1" applyBorder="1" applyAlignment="1">
      <alignment vertical="center" wrapText="1"/>
    </xf>
    <xf numFmtId="43" fontId="2" fillId="0" borderId="12" xfId="1" applyFont="1" applyFill="1" applyBorder="1" applyAlignment="1" applyProtection="1">
      <alignment vertical="center" wrapText="1"/>
    </xf>
    <xf numFmtId="9" fontId="2" fillId="0" borderId="12" xfId="2" applyFont="1" applyFill="1" applyBorder="1" applyAlignment="1" applyProtection="1">
      <alignment horizontal="right" vertical="center" wrapText="1"/>
    </xf>
    <xf numFmtId="43" fontId="2" fillId="0" borderId="12" xfId="1" applyFont="1" applyFill="1" applyBorder="1" applyAlignment="1" applyProtection="1">
      <alignment horizontal="right" vertical="center" wrapText="1"/>
    </xf>
    <xf numFmtId="43" fontId="2" fillId="0" borderId="24" xfId="1" applyFont="1" applyFill="1" applyBorder="1" applyAlignment="1" applyProtection="1">
      <alignment horizontal="righ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3" fillId="2" borderId="14" xfId="0" applyFont="1" applyFill="1" applyBorder="1" applyAlignment="1">
      <alignment horizontal="left" vertical="center" wrapText="1"/>
    </xf>
    <xf numFmtId="0" fontId="2" fillId="2" borderId="14" xfId="0" applyFont="1" applyFill="1" applyBorder="1" applyAlignment="1">
      <alignment vertical="center" wrapText="1"/>
    </xf>
    <xf numFmtId="0" fontId="5" fillId="2" borderId="14" xfId="0" applyFont="1" applyFill="1" applyBorder="1" applyAlignment="1">
      <alignment horizontal="right" vertical="center" wrapText="1"/>
    </xf>
    <xf numFmtId="165" fontId="2" fillId="2" borderId="14" xfId="0" applyNumberFormat="1" applyFont="1" applyFill="1" applyBorder="1" applyAlignment="1">
      <alignment horizontal="right" vertical="center" wrapText="1"/>
    </xf>
    <xf numFmtId="0" fontId="2" fillId="2" borderId="15" xfId="0" applyFont="1" applyFill="1" applyBorder="1" applyAlignment="1">
      <alignment vertical="center" wrapText="1"/>
    </xf>
    <xf numFmtId="0" fontId="2" fillId="0" borderId="14" xfId="0" applyFont="1" applyBorder="1" applyAlignment="1">
      <alignment horizontal="right" vertical="center" wrapText="1"/>
    </xf>
    <xf numFmtId="165" fontId="2" fillId="0" borderId="14" xfId="1" applyNumberFormat="1" applyFont="1" applyFill="1" applyBorder="1" applyAlignment="1" applyProtection="1">
      <alignment vertical="center" wrapText="1"/>
    </xf>
    <xf numFmtId="0" fontId="2" fillId="0" borderId="12" xfId="0" applyFont="1" applyBorder="1" applyAlignment="1">
      <alignment vertical="center" wrapText="1"/>
    </xf>
    <xf numFmtId="43" fontId="2" fillId="0" borderId="14" xfId="0" applyNumberFormat="1" applyFont="1" applyBorder="1" applyAlignment="1">
      <alignment vertical="center" wrapText="1"/>
    </xf>
    <xf numFmtId="0" fontId="2" fillId="0" borderId="26" xfId="0" applyFont="1" applyBorder="1" applyAlignment="1">
      <alignment vertical="center" wrapText="1"/>
    </xf>
    <xf numFmtId="0" fontId="2" fillId="0" borderId="12" xfId="0" applyFont="1" applyBorder="1" applyAlignment="1">
      <alignment horizontal="right" vertical="center" wrapText="1"/>
    </xf>
    <xf numFmtId="0" fontId="2" fillId="3" borderId="14" xfId="0" applyFont="1" applyFill="1" applyBorder="1" applyAlignment="1">
      <alignment vertical="center" wrapText="1"/>
    </xf>
    <xf numFmtId="0" fontId="5" fillId="3" borderId="14" xfId="0" applyFont="1" applyFill="1" applyBorder="1" applyAlignment="1">
      <alignment horizontal="right" vertical="center" wrapText="1"/>
    </xf>
    <xf numFmtId="43" fontId="3" fillId="3" borderId="14" xfId="0" applyNumberFormat="1" applyFont="1" applyFill="1" applyBorder="1" applyAlignment="1">
      <alignment vertical="center" wrapText="1"/>
    </xf>
    <xf numFmtId="0" fontId="2" fillId="3" borderId="15" xfId="0" applyFont="1" applyFill="1" applyBorder="1" applyAlignment="1">
      <alignment vertical="center" wrapText="1"/>
    </xf>
    <xf numFmtId="0" fontId="2" fillId="0" borderId="11" xfId="0" applyFont="1" applyBorder="1" applyAlignment="1">
      <alignment vertical="top" wrapText="1"/>
    </xf>
    <xf numFmtId="0" fontId="3" fillId="0" borderId="11" xfId="0" applyFont="1" applyBorder="1" applyAlignment="1">
      <alignment vertical="top" wrapText="1"/>
    </xf>
    <xf numFmtId="0" fontId="2" fillId="10" borderId="0" xfId="0" quotePrefix="1" applyFont="1" applyFill="1" applyAlignment="1" applyProtection="1">
      <alignment vertical="top" wrapText="1"/>
      <protection hidden="1"/>
    </xf>
    <xf numFmtId="0" fontId="2" fillId="10" borderId="0" xfId="0" applyFont="1" applyFill="1" applyProtection="1">
      <protection hidden="1"/>
    </xf>
    <xf numFmtId="0" fontId="2" fillId="10" borderId="0" xfId="0" applyFont="1" applyFill="1" applyAlignment="1" applyProtection="1">
      <alignment vertical="top" wrapText="1"/>
      <protection hidden="1"/>
    </xf>
    <xf numFmtId="0" fontId="3" fillId="0" borderId="12" xfId="0" applyFont="1" applyBorder="1" applyAlignment="1">
      <alignment vertical="top" wrapText="1"/>
    </xf>
    <xf numFmtId="0" fontId="2" fillId="0" borderId="11"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2" fillId="0" borderId="12" xfId="0" applyFont="1" applyBorder="1" applyAlignment="1">
      <alignment horizontal="left" vertical="top" wrapText="1"/>
    </xf>
    <xf numFmtId="0" fontId="3" fillId="0" borderId="12" xfId="0" applyFont="1" applyBorder="1" applyAlignment="1">
      <alignment horizontal="left" vertical="top" wrapText="1"/>
    </xf>
    <xf numFmtId="0" fontId="3" fillId="2" borderId="14" xfId="0" applyFont="1" applyFill="1" applyBorder="1" applyAlignment="1">
      <alignment horizontal="left" vertical="top" wrapText="1"/>
    </xf>
    <xf numFmtId="0" fontId="2" fillId="0" borderId="26" xfId="0" applyFont="1" applyBorder="1" applyAlignment="1">
      <alignment horizontal="left" vertical="top" wrapText="1"/>
    </xf>
    <xf numFmtId="0" fontId="2" fillId="0" borderId="0" xfId="0" applyFont="1" applyAlignment="1">
      <alignment horizontal="left" vertical="top"/>
    </xf>
    <xf numFmtId="43" fontId="2" fillId="0" borderId="12" xfId="1" applyFont="1" applyFill="1" applyBorder="1" applyAlignment="1" applyProtection="1">
      <alignment horizontal="left" vertical="top" wrapText="1"/>
    </xf>
    <xf numFmtId="43" fontId="2" fillId="0" borderId="12" xfId="0" applyNumberFormat="1" applyFont="1" applyBorder="1" applyAlignment="1">
      <alignment horizontal="left" vertical="top" wrapText="1"/>
    </xf>
    <xf numFmtId="43" fontId="2" fillId="0" borderId="24" xfId="1" applyFont="1" applyFill="1" applyBorder="1" applyAlignment="1" applyProtection="1">
      <alignment horizontal="left" vertical="top" wrapText="1"/>
    </xf>
    <xf numFmtId="0" fontId="2" fillId="0" borderId="26" xfId="0" applyFont="1" applyBorder="1" applyAlignment="1">
      <alignment vertical="top" wrapText="1"/>
    </xf>
    <xf numFmtId="0" fontId="2" fillId="0" borderId="12" xfId="0" applyFont="1" applyBorder="1" applyAlignment="1">
      <alignment horizontal="center" vertical="top" wrapText="1"/>
    </xf>
    <xf numFmtId="43" fontId="2" fillId="0" borderId="12" xfId="1" applyFont="1" applyFill="1" applyBorder="1" applyAlignment="1" applyProtection="1">
      <alignment vertical="top" wrapText="1"/>
    </xf>
    <xf numFmtId="43" fontId="2" fillId="0" borderId="12" xfId="0" applyNumberFormat="1" applyFont="1" applyBorder="1" applyAlignment="1">
      <alignment vertical="top" wrapText="1"/>
    </xf>
    <xf numFmtId="9" fontId="2" fillId="0" borderId="12" xfId="2" applyFont="1" applyFill="1" applyBorder="1" applyAlignment="1" applyProtection="1">
      <alignment horizontal="right" vertical="top" wrapText="1"/>
    </xf>
    <xf numFmtId="43" fontId="2" fillId="0" borderId="12" xfId="1" applyFont="1" applyFill="1" applyBorder="1" applyAlignment="1" applyProtection="1">
      <alignment horizontal="right" vertical="top" wrapText="1"/>
    </xf>
    <xf numFmtId="43" fontId="2" fillId="0" borderId="12" xfId="0" applyNumberFormat="1" applyFont="1" applyBorder="1" applyAlignment="1">
      <alignment horizontal="right" vertical="top" wrapText="1"/>
    </xf>
    <xf numFmtId="43" fontId="2" fillId="0" borderId="24" xfId="1" applyFont="1" applyFill="1" applyBorder="1" applyAlignment="1" applyProtection="1">
      <alignment horizontal="right" vertical="top" wrapText="1"/>
    </xf>
    <xf numFmtId="43" fontId="2" fillId="0" borderId="27" xfId="0" applyNumberFormat="1" applyFont="1" applyBorder="1" applyAlignment="1">
      <alignment horizontal="right" vertical="center" wrapText="1"/>
    </xf>
    <xf numFmtId="0" fontId="2" fillId="0" borderId="28" xfId="0" applyFont="1" applyBorder="1" applyAlignment="1">
      <alignment vertical="center" wrapText="1"/>
    </xf>
    <xf numFmtId="44" fontId="2" fillId="0" borderId="27" xfId="0" applyNumberFormat="1" applyFont="1" applyBorder="1" applyAlignment="1">
      <alignment horizontal="right" vertical="center" wrapText="1"/>
    </xf>
    <xf numFmtId="2" fontId="2" fillId="0" borderId="27" xfId="0" applyNumberFormat="1" applyFont="1" applyBorder="1" applyAlignment="1">
      <alignment horizontal="right" vertical="center" wrapText="1"/>
    </xf>
    <xf numFmtId="0" fontId="2" fillId="0" borderId="27" xfId="0" applyFont="1" applyBorder="1" applyAlignment="1">
      <alignment horizontal="right" vertical="center" wrapText="1"/>
    </xf>
    <xf numFmtId="0" fontId="2" fillId="0" borderId="28" xfId="0" applyFont="1" applyBorder="1" applyAlignment="1">
      <alignment horizontal="left" vertical="top" wrapText="1"/>
    </xf>
    <xf numFmtId="0" fontId="2" fillId="0" borderId="28" xfId="0" applyFont="1" applyBorder="1" applyAlignment="1">
      <alignment vertical="top" wrapText="1"/>
    </xf>
    <xf numFmtId="0" fontId="2" fillId="0" borderId="27" xfId="0" applyFont="1" applyBorder="1" applyAlignment="1">
      <alignment horizontal="right" vertical="top" wrapText="1"/>
    </xf>
    <xf numFmtId="0" fontId="3" fillId="0" borderId="15" xfId="0" applyFont="1" applyBorder="1" applyAlignment="1">
      <alignment horizontal="left" vertical="center" wrapText="1"/>
    </xf>
    <xf numFmtId="0" fontId="2" fillId="0" borderId="30" xfId="0" applyFont="1" applyBorder="1" applyAlignment="1">
      <alignment vertical="top" wrapText="1"/>
    </xf>
    <xf numFmtId="0" fontId="3" fillId="2" borderId="15" xfId="0" applyFont="1" applyFill="1" applyBorder="1" applyAlignment="1">
      <alignment horizontal="left" vertical="center" wrapText="1"/>
    </xf>
    <xf numFmtId="0" fontId="2" fillId="0" borderId="24" xfId="0" applyFont="1" applyBorder="1" applyAlignment="1">
      <alignment vertical="center" wrapText="1"/>
    </xf>
    <xf numFmtId="0" fontId="2" fillId="0" borderId="15" xfId="0" applyFont="1" applyBorder="1" applyAlignment="1">
      <alignment vertical="top" wrapText="1"/>
    </xf>
    <xf numFmtId="0" fontId="2" fillId="0" borderId="24" xfId="0" applyFont="1" applyBorder="1" applyAlignment="1">
      <alignment vertical="top" wrapText="1"/>
    </xf>
    <xf numFmtId="0" fontId="3" fillId="0" borderId="26" xfId="0" applyFont="1" applyBorder="1" applyAlignment="1">
      <alignment vertical="center" wrapText="1"/>
    </xf>
    <xf numFmtId="0" fontId="3" fillId="0" borderId="26" xfId="0" applyFont="1" applyBorder="1" applyAlignment="1">
      <alignment vertical="top" wrapText="1"/>
    </xf>
    <xf numFmtId="0" fontId="2" fillId="0" borderId="24" xfId="2" quotePrefix="1" applyNumberFormat="1" applyFont="1" applyFill="1" applyBorder="1" applyAlignment="1">
      <alignment horizontal="left" vertical="top" wrapText="1"/>
    </xf>
    <xf numFmtId="0" fontId="3" fillId="0" borderId="26" xfId="0" applyFont="1" applyBorder="1" applyAlignment="1">
      <alignment horizontal="left" vertical="top" wrapText="1"/>
    </xf>
    <xf numFmtId="0" fontId="2" fillId="0" borderId="24" xfId="2" quotePrefix="1" applyNumberFormat="1" applyFont="1" applyFill="1" applyBorder="1" applyAlignment="1">
      <alignment vertical="top" wrapText="1"/>
    </xf>
    <xf numFmtId="0" fontId="2" fillId="0" borderId="19" xfId="0" applyFont="1" applyBorder="1" applyAlignment="1">
      <alignment horizontal="left" vertical="top" wrapText="1"/>
    </xf>
    <xf numFmtId="43" fontId="10" fillId="0" borderId="12" xfId="1" applyFont="1" applyFill="1" applyBorder="1" applyAlignment="1" applyProtection="1">
      <alignment vertical="center" wrapText="1"/>
    </xf>
    <xf numFmtId="0" fontId="10" fillId="0" borderId="12" xfId="0" applyFont="1" applyBorder="1" applyAlignment="1">
      <alignment horizontal="center" vertical="center" wrapText="1"/>
    </xf>
    <xf numFmtId="43" fontId="10" fillId="0" borderId="12" xfId="0" applyNumberFormat="1" applyFont="1" applyBorder="1" applyAlignment="1">
      <alignment vertical="center" wrapText="1"/>
    </xf>
    <xf numFmtId="9" fontId="10" fillId="0" borderId="12" xfId="2" applyFont="1" applyFill="1" applyBorder="1" applyAlignment="1" applyProtection="1">
      <alignment horizontal="right" vertical="center" wrapText="1"/>
    </xf>
    <xf numFmtId="43" fontId="10" fillId="0" borderId="12" xfId="1" applyFont="1" applyFill="1" applyBorder="1" applyAlignment="1" applyProtection="1">
      <alignment horizontal="right" vertical="center" wrapText="1"/>
    </xf>
    <xf numFmtId="43" fontId="10" fillId="0" borderId="12" xfId="0" applyNumberFormat="1" applyFont="1" applyBorder="1" applyAlignment="1">
      <alignment horizontal="right" vertical="center" wrapText="1"/>
    </xf>
    <xf numFmtId="43" fontId="10" fillId="0" borderId="24" xfId="1" applyFont="1" applyFill="1" applyBorder="1" applyAlignment="1" applyProtection="1">
      <alignment horizontal="right" vertical="center" wrapText="1"/>
    </xf>
    <xf numFmtId="2" fontId="10" fillId="0" borderId="27" xfId="0" applyNumberFormat="1" applyFont="1" applyBorder="1" applyAlignment="1">
      <alignment horizontal="right" vertical="center" wrapText="1"/>
    </xf>
    <xf numFmtId="0" fontId="10" fillId="8" borderId="0" xfId="0" applyFont="1" applyFill="1"/>
    <xf numFmtId="9" fontId="10" fillId="8" borderId="0" xfId="0" applyNumberFormat="1" applyFont="1" applyFill="1"/>
    <xf numFmtId="43" fontId="9" fillId="4" borderId="12" xfId="1" applyFont="1" applyFill="1" applyBorder="1" applyAlignment="1" applyProtection="1">
      <alignment vertical="top" wrapText="1"/>
    </xf>
    <xf numFmtId="43" fontId="2" fillId="2" borderId="14" xfId="0" applyNumberFormat="1" applyFont="1" applyFill="1" applyBorder="1" applyAlignment="1">
      <alignment vertical="center" wrapText="1"/>
    </xf>
    <xf numFmtId="43" fontId="17" fillId="3" borderId="14" xfId="0" applyNumberFormat="1" applyFont="1" applyFill="1" applyBorder="1" applyAlignment="1">
      <alignment vertical="center" wrapText="1"/>
    </xf>
    <xf numFmtId="0" fontId="10" fillId="0" borderId="0" xfId="0" applyFont="1"/>
    <xf numFmtId="165" fontId="10" fillId="0" borderId="0" xfId="0" applyNumberFormat="1" applyFont="1"/>
    <xf numFmtId="0" fontId="2" fillId="0" borderId="0" xfId="0" applyFont="1" applyAlignment="1" applyProtection="1">
      <alignment vertical="top" wrapText="1"/>
      <protection hidden="1"/>
    </xf>
    <xf numFmtId="0" fontId="2" fillId="8" borderId="0" xfId="0" applyFont="1" applyFill="1" applyAlignment="1" applyProtection="1">
      <alignment horizontal="left" vertical="top" wrapText="1"/>
      <protection hidden="1"/>
    </xf>
    <xf numFmtId="0" fontId="2" fillId="0" borderId="11" xfId="0" applyFont="1" applyBorder="1" applyAlignment="1">
      <alignment horizontal="right" vertical="top" wrapText="1"/>
    </xf>
    <xf numFmtId="0" fontId="2" fillId="0" borderId="0" xfId="0" applyFont="1" applyAlignment="1">
      <alignment horizontal="right" wrapText="1"/>
    </xf>
    <xf numFmtId="0" fontId="4" fillId="3" borderId="6"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0" borderId="11" xfId="0" applyFont="1" applyBorder="1" applyAlignment="1">
      <alignment horizontal="right" vertical="center" wrapText="1"/>
    </xf>
    <xf numFmtId="0" fontId="2" fillId="3" borderId="14" xfId="0" applyFont="1" applyFill="1" applyBorder="1" applyAlignment="1">
      <alignment horizontal="right" vertical="center" wrapText="1"/>
    </xf>
    <xf numFmtId="0" fontId="3" fillId="0" borderId="0" xfId="0" applyFont="1" applyAlignment="1">
      <alignment horizontal="right"/>
    </xf>
    <xf numFmtId="0" fontId="2" fillId="0" borderId="0" xfId="0" applyFont="1" applyAlignment="1">
      <alignment horizontal="right"/>
    </xf>
    <xf numFmtId="0" fontId="3" fillId="0" borderId="13" xfId="0" applyFont="1" applyBorder="1" applyAlignment="1">
      <alignment horizontal="right" vertical="center" wrapText="1"/>
    </xf>
    <xf numFmtId="0" fontId="3" fillId="0" borderId="23" xfId="0" applyFont="1" applyBorder="1" applyAlignment="1">
      <alignment horizontal="right" vertical="top" wrapText="1"/>
    </xf>
    <xf numFmtId="0" fontId="3" fillId="0" borderId="25" xfId="0" applyFont="1" applyBorder="1" applyAlignment="1">
      <alignment horizontal="right" vertical="top" wrapText="1"/>
    </xf>
    <xf numFmtId="0" fontId="2" fillId="0" borderId="23" xfId="0" applyFont="1" applyBorder="1" applyAlignment="1">
      <alignment horizontal="right" vertical="top" wrapText="1"/>
    </xf>
    <xf numFmtId="0" fontId="10" fillId="0" borderId="23" xfId="0" applyFont="1" applyBorder="1" applyAlignment="1">
      <alignment horizontal="right" vertical="top" wrapText="1"/>
    </xf>
    <xf numFmtId="0" fontId="3" fillId="2" borderId="13" xfId="0" applyFont="1" applyFill="1" applyBorder="1" applyAlignment="1">
      <alignment horizontal="right" vertical="center" wrapText="1"/>
    </xf>
    <xf numFmtId="0" fontId="3" fillId="0" borderId="23" xfId="0" applyFont="1" applyBorder="1" applyAlignment="1">
      <alignment horizontal="right" vertical="center" wrapText="1"/>
    </xf>
    <xf numFmtId="0" fontId="3" fillId="0" borderId="13" xfId="0" applyFont="1" applyBorder="1" applyAlignment="1">
      <alignment horizontal="right" vertical="top" wrapText="1"/>
    </xf>
    <xf numFmtId="0" fontId="3" fillId="0" borderId="25" xfId="0" applyFont="1" applyBorder="1" applyAlignment="1">
      <alignment horizontal="right" vertical="center" wrapText="1"/>
    </xf>
    <xf numFmtId="0" fontId="2" fillId="0" borderId="23" xfId="0" applyFont="1" applyBorder="1" applyAlignment="1">
      <alignment horizontal="right" vertical="center" wrapText="1"/>
    </xf>
    <xf numFmtId="0" fontId="3" fillId="2" borderId="13" xfId="0" applyFont="1" applyFill="1" applyBorder="1" applyAlignment="1">
      <alignment horizontal="right" vertical="top" wrapText="1"/>
    </xf>
    <xf numFmtId="0" fontId="2" fillId="0" borderId="25" xfId="0" applyFont="1" applyBorder="1" applyAlignment="1">
      <alignment horizontal="right" vertical="top" wrapText="1"/>
    </xf>
    <xf numFmtId="0" fontId="2" fillId="3" borderId="13" xfId="0" applyFont="1" applyFill="1" applyBorder="1" applyAlignment="1">
      <alignment horizontal="right" vertical="center" wrapText="1"/>
    </xf>
    <xf numFmtId="0" fontId="6" fillId="0" borderId="0" xfId="0" applyFont="1" applyAlignment="1">
      <alignment horizontal="right"/>
    </xf>
    <xf numFmtId="0" fontId="7" fillId="0" borderId="0" xfId="0" applyFont="1" applyAlignment="1">
      <alignment horizontal="right"/>
    </xf>
    <xf numFmtId="0" fontId="3" fillId="0" borderId="32" xfId="0" applyFont="1" applyBorder="1" applyAlignment="1">
      <alignment horizontal="left" vertical="center" wrapText="1"/>
    </xf>
    <xf numFmtId="0" fontId="2" fillId="0" borderId="32" xfId="0" applyFont="1" applyBorder="1" applyAlignment="1">
      <alignment vertical="center" wrapText="1"/>
    </xf>
    <xf numFmtId="0" fontId="2" fillId="0" borderId="32" xfId="0" applyFont="1" applyBorder="1" applyAlignment="1">
      <alignment horizontal="right" vertical="center" wrapText="1"/>
    </xf>
    <xf numFmtId="0" fontId="5" fillId="0" borderId="32" xfId="0" applyFont="1" applyBorder="1" applyAlignment="1">
      <alignment horizontal="right" vertical="center" wrapText="1"/>
    </xf>
    <xf numFmtId="43" fontId="2" fillId="0" borderId="32" xfId="0" applyNumberFormat="1" applyFont="1" applyBorder="1" applyAlignment="1">
      <alignment vertical="center" wrapText="1"/>
    </xf>
    <xf numFmtId="0" fontId="2" fillId="0" borderId="33" xfId="0" applyFont="1" applyBorder="1" applyAlignment="1">
      <alignment vertical="center" wrapText="1"/>
    </xf>
    <xf numFmtId="0" fontId="3" fillId="0" borderId="32" xfId="0" applyFont="1" applyBorder="1" applyAlignment="1">
      <alignment horizontal="left" vertical="top" wrapText="1"/>
    </xf>
    <xf numFmtId="0" fontId="3" fillId="0" borderId="33" xfId="0" applyFont="1" applyBorder="1" applyAlignment="1">
      <alignment horizontal="left" vertical="center" wrapText="1"/>
    </xf>
    <xf numFmtId="0" fontId="3" fillId="0" borderId="31" xfId="0" applyFont="1" applyBorder="1" applyAlignment="1">
      <alignment horizontal="right" vertical="center" wrapText="1"/>
    </xf>
    <xf numFmtId="0" fontId="2" fillId="0" borderId="0" xfId="0" applyFont="1" applyAlignment="1">
      <alignment horizontal="left" wrapText="1"/>
    </xf>
    <xf numFmtId="0" fontId="2" fillId="0" borderId="0" xfId="0" applyFont="1" applyAlignment="1">
      <alignment horizontal="center" wrapText="1"/>
    </xf>
    <xf numFmtId="0" fontId="18" fillId="0" borderId="11" xfId="0" applyFont="1" applyBorder="1" applyAlignment="1">
      <alignment horizontal="left" vertical="top" wrapText="1"/>
    </xf>
    <xf numFmtId="0" fontId="2" fillId="8" borderId="0" xfId="0" quotePrefix="1" applyFont="1" applyFill="1" applyAlignment="1" applyProtection="1">
      <alignment vertical="top" wrapText="1"/>
      <protection hidden="1"/>
    </xf>
    <xf numFmtId="0" fontId="7" fillId="9" borderId="0" xfId="0" applyFont="1" applyFill="1"/>
    <xf numFmtId="0" fontId="10" fillId="9" borderId="0" xfId="0" applyFont="1" applyFill="1"/>
    <xf numFmtId="9" fontId="10" fillId="9" borderId="0" xfId="0" applyNumberFormat="1" applyFont="1" applyFill="1"/>
    <xf numFmtId="0" fontId="10" fillId="0" borderId="24" xfId="0" applyFont="1" applyBorder="1" applyAlignment="1">
      <alignment vertical="top" wrapText="1"/>
    </xf>
    <xf numFmtId="0" fontId="10" fillId="0" borderId="12" xfId="0" applyFont="1" applyBorder="1" applyAlignment="1">
      <alignment vertical="top" wrapText="1"/>
    </xf>
    <xf numFmtId="0" fontId="3" fillId="0" borderId="31" xfId="0" applyFont="1" applyBorder="1" applyAlignment="1">
      <alignment horizontal="right" vertical="top" wrapText="1"/>
    </xf>
    <xf numFmtId="166" fontId="3" fillId="0" borderId="25" xfId="0" applyNumberFormat="1" applyFont="1" applyBorder="1" applyAlignment="1">
      <alignment horizontal="right" vertical="top" wrapText="1"/>
    </xf>
    <xf numFmtId="0" fontId="14" fillId="0" borderId="24" xfId="2" quotePrefix="1" applyNumberFormat="1" applyFont="1" applyFill="1" applyBorder="1" applyAlignment="1">
      <alignment horizontal="left" vertical="top" wrapText="1"/>
    </xf>
    <xf numFmtId="0" fontId="9" fillId="0" borderId="12" xfId="0" applyFont="1" applyBorder="1" applyAlignment="1">
      <alignment horizontal="right" vertical="top" wrapText="1"/>
    </xf>
    <xf numFmtId="164" fontId="2" fillId="0" borderId="0" xfId="0" applyNumberFormat="1" applyFont="1" applyAlignment="1">
      <alignment wrapText="1"/>
    </xf>
    <xf numFmtId="164" fontId="2" fillId="0" borderId="0" xfId="0" applyNumberFormat="1" applyFont="1" applyAlignment="1">
      <alignment horizontal="center" wrapText="1"/>
    </xf>
    <xf numFmtId="0" fontId="2" fillId="0" borderId="0" xfId="0" applyFont="1" applyAlignment="1">
      <alignment horizontal="left"/>
    </xf>
    <xf numFmtId="43" fontId="10" fillId="0" borderId="0" xfId="0" applyNumberFormat="1" applyFont="1"/>
    <xf numFmtId="0" fontId="3" fillId="0" borderId="0" xfId="0" applyFont="1" applyAlignment="1">
      <alignment horizontal="left"/>
    </xf>
    <xf numFmtId="43" fontId="2" fillId="0" borderId="0" xfId="0" applyNumberFormat="1" applyFont="1" applyAlignment="1">
      <alignment vertical="top"/>
    </xf>
    <xf numFmtId="0" fontId="6" fillId="0" borderId="0" xfId="0" applyFont="1" applyAlignment="1">
      <alignment wrapText="1"/>
    </xf>
    <xf numFmtId="0" fontId="6" fillId="0" borderId="0" xfId="0" applyFont="1" applyAlignment="1">
      <alignment vertical="top"/>
    </xf>
    <xf numFmtId="0" fontId="6" fillId="0" borderId="0" xfId="0" applyFont="1"/>
    <xf numFmtId="0" fontId="7" fillId="0" borderId="0" xfId="0" applyFont="1" applyAlignment="1">
      <alignment wrapText="1"/>
    </xf>
    <xf numFmtId="0" fontId="7" fillId="0" borderId="0" xfId="0" applyFont="1" applyAlignment="1">
      <alignment vertical="top" wrapText="1"/>
    </xf>
    <xf numFmtId="0" fontId="2" fillId="0" borderId="27" xfId="0" applyFont="1" applyBorder="1" applyAlignment="1">
      <alignment vertical="top" wrapText="1"/>
    </xf>
    <xf numFmtId="0" fontId="2" fillId="11" borderId="24" xfId="2" quotePrefix="1" applyNumberFormat="1" applyFont="1" applyFill="1" applyBorder="1" applyAlignment="1">
      <alignment vertical="top" wrapText="1"/>
    </xf>
    <xf numFmtId="0" fontId="20" fillId="0" borderId="0" xfId="4" applyFont="1" applyAlignment="1">
      <alignment vertical="center"/>
    </xf>
    <xf numFmtId="0" fontId="21" fillId="0" borderId="0" xfId="4" applyFont="1" applyAlignment="1">
      <alignment vertical="center"/>
    </xf>
    <xf numFmtId="164" fontId="3" fillId="0" borderId="0" xfId="0" applyNumberFormat="1" applyFont="1" applyAlignment="1">
      <alignment horizontal="left"/>
    </xf>
    <xf numFmtId="164" fontId="2" fillId="0" borderId="0" xfId="0" applyNumberFormat="1" applyFont="1"/>
    <xf numFmtId="164" fontId="2" fillId="0" borderId="0" xfId="0" applyNumberFormat="1" applyFont="1" applyAlignment="1">
      <alignment horizontal="left"/>
    </xf>
    <xf numFmtId="43" fontId="2" fillId="4" borderId="12" xfId="1" applyFont="1" applyFill="1" applyBorder="1" applyAlignment="1" applyProtection="1">
      <alignment horizontal="left" vertical="top" wrapText="1"/>
    </xf>
    <xf numFmtId="43" fontId="2" fillId="4" borderId="12" xfId="1" applyFont="1" applyFill="1" applyBorder="1" applyAlignment="1" applyProtection="1">
      <alignment vertical="top" wrapText="1"/>
    </xf>
    <xf numFmtId="0" fontId="3" fillId="0" borderId="0" xfId="0" applyFont="1" applyAlignment="1">
      <alignment horizontal="left"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3" fillId="3" borderId="20"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horizontal="center" vertical="top" wrapText="1"/>
    </xf>
    <xf numFmtId="0" fontId="6" fillId="6" borderId="0" xfId="0" applyFont="1" applyFill="1" applyAlignment="1">
      <alignment horizontal="center" wrapText="1"/>
    </xf>
  </cellXfs>
  <cellStyles count="5">
    <cellStyle name="Comma" xfId="1" builtinId="3"/>
    <cellStyle name="Comma 2" xfId="3" xr:uid="{00000000-0005-0000-0000-000001000000}"/>
    <cellStyle name="Normal" xfId="0" builtinId="0"/>
    <cellStyle name="Normal 6" xfId="4" xr:uid="{31CA2E54-758B-4C69-AC99-1CAFE9953CC1}"/>
    <cellStyle name="Percent" xfId="2" builtinId="5"/>
  </cellStyles>
  <dxfs count="0"/>
  <tableStyles count="0" defaultTableStyle="TableStyleMedium2" defaultPivotStyle="PivotStyleLight16"/>
  <colors>
    <mruColors>
      <color rgb="FFB88FF5"/>
      <color rgb="FF99FFCC"/>
      <color rgb="FFFB8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0</xdr:colOff>
      <xdr:row>1</xdr:row>
      <xdr:rowOff>1</xdr:rowOff>
    </xdr:from>
    <xdr:ext cx="184731" cy="38728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724094" y="190501"/>
          <a:ext cx="184731"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PH" sz="2000" b="1">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3929\Desktop\DBP\FOR%20CHECKING\SORSOGON\SORSOGON%20CCTV%20BOQ.xlsx" TargetMode="External"/><Relationship Id="rId1" Type="http://schemas.openxmlformats.org/officeDocument/2006/relationships/externalLinkPath" Target="/Users/63929/Desktop/DBP/FOR%20CHECKING/SORSOGON/SORSOGON%20CCTV%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BOQ-"/>
    </sheetNames>
    <sheetDataSet>
      <sheetData sheetId="0">
        <row r="2">
          <cell r="CD2" t="str">
            <v>Cat5e UTP cable 4 pairs (305m/box)</v>
          </cell>
          <cell r="CE2" t="str">
            <v>box/es</v>
          </cell>
          <cell r="CF2">
            <v>0.15</v>
          </cell>
          <cell r="CG2">
            <v>0.1</v>
          </cell>
          <cell r="CH2">
            <v>0.25</v>
          </cell>
          <cell r="CI2" t="str">
            <v>Soil for earthwork</v>
          </cell>
          <cell r="CJ2" t="str">
            <v>cum</v>
          </cell>
          <cell r="CK2">
            <v>0.15</v>
          </cell>
          <cell r="CL2">
            <v>0.1</v>
          </cell>
          <cell r="CM2">
            <v>0.25</v>
          </cell>
          <cell r="CN2" t="str">
            <v>Paving cleaning</v>
          </cell>
          <cell r="CO2" t="str">
            <v>lot</v>
          </cell>
          <cell r="CP2">
            <v>0.15</v>
          </cell>
          <cell r="CQ2">
            <v>0.1</v>
          </cell>
          <cell r="CR2">
            <v>0.25</v>
          </cell>
          <cell r="CS2" t="str">
            <v>Backhoes</v>
          </cell>
          <cell r="CT2" t="str">
            <v>lot</v>
          </cell>
          <cell r="CU2">
            <v>0.15</v>
          </cell>
          <cell r="CV2">
            <v>0.1</v>
          </cell>
          <cell r="CW2">
            <v>0.25</v>
          </cell>
          <cell r="CX2" t="str">
            <v>a.) Wearing of ANSI standard PPEs, provision of safety signages and compliance to DOH, DOLE and LGU protocols shall be observed on the project site.
b.) A bonafide Safety Officer shall always be present on site.</v>
          </cell>
          <cell r="CZ2" t="str">
            <v>Maximum re-use of formworks shall be: 7 uses/repetition for 12mm thick plywood and 20 for uses/repetition for 18mm thick plywood</v>
          </cell>
          <cell r="DF2" t="str">
            <v>a.) Partition materials shall be made of 12.5mm thick gypsum board (one side only) on GA#20 metal studs spaced at 0.60m both ways.
b.) Verify actual height and location of wall on architectural plans.</v>
          </cell>
          <cell r="DG2" t="str">
            <v>a.) Signage material shall be made of ACP with matte spray painted DBP colors including painted aluminum casing and embossed illuminated DBP logo with timer.
b.) Signage casing shall be made of  1” x ½” x 1.5mm tubular framing.
c.) DBP Logo shall be  acrylic plastic, embossed, white in color and lighted from inside.
d.) Contractor shall tap the signage to the power supply.
e.) Framing per using 2" x 2" tubular steel (separate item)
f.) Refer to signage details.</v>
          </cell>
          <cell r="DH2" t="str">
            <v>a.) Drawer shall be Three (3) layes, cold-rolled steel plate, gauge #20, packed with polyfoam inner lining and multi-layer. 
b.) Drawer dimensions: 900mm length x 450mm width x 1060mm height.
c.) Finish shall be durable epoxy powder and powder coating finished.
d.) Central lock mechanism shall be included.
e.) Design shall be same or similar as to the photo at DBP standard booklet.</v>
          </cell>
          <cell r="DJ2" t="str">
            <v>a.) Prefered water closed dimensions: 732mm height x720mm length x 393mm width or equivalent
b.) Water closet shall be tank-type, 6LPF with single push-button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v>
          </cell>
          <cell r="DS2" t="str">
            <v>10kVA 60hz 230V single phase generator set (portable)</v>
          </cell>
          <cell r="DT2" t="str">
            <v>lot</v>
          </cell>
          <cell r="DU2">
            <v>0.15</v>
          </cell>
          <cell r="DV2">
            <v>0.1</v>
          </cell>
          <cell r="DW2">
            <v>0.25</v>
          </cell>
          <cell r="DX2"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2" t="str">
            <v>a.) Capacity: 5kVA
b.) Primary Voltage: 7.62/13.2kV
c.) Secondary Voltage: 120/240V with 2-2.5% Standard Taps FCAC/FCBN
d.) Rated Frequency: 60Hz
e.) Mounting: Pad/Pole-mounted
f.) Temperature rise of winding: Not to exceed 65 degrees Celsius
g.) Cooling class type: Oil immersed, self-cooled (non-PCB type)
h.) Insulation Fluid: Mineral oil
i.) Material of winding: All copper
j.) Casing/Tank: Based on manufacturer’s product</v>
          </cell>
          <cell r="DZ2" t="str">
            <v>a.) Cat5e UTP cable 4 pairs  min. 100mbps receiving
b.) Conductors: Solid bare copper conductors
c.) Insulators: Polyolefin insulation
d.) Jacket: Gray PVC jacket with rip cord</v>
          </cell>
          <cell r="EA2" t="str">
            <v>a.) Cat5e UTP cable 4 pairs  min. 100mbps receiving
b.) Conductors: Solid bare copper conductors
c.) Insulators: Polyolefin insulation
d.) Jacket: Gray PVC jacket with rip cord</v>
          </cell>
        </row>
        <row r="3">
          <cell r="CD3" t="str">
            <v>25mmØ PVC pipe (3m/pc), with adapter and locknut</v>
          </cell>
          <cell r="CE3" t="str">
            <v>set/s</v>
          </cell>
          <cell r="CF3">
            <v>0.15</v>
          </cell>
          <cell r="CG3">
            <v>0.1</v>
          </cell>
          <cell r="CH3">
            <v>0.25</v>
          </cell>
          <cell r="CI3" t="str">
            <v>Clearing and grubbing</v>
          </cell>
          <cell r="CJ3" t="str">
            <v>sqm</v>
          </cell>
          <cell r="CK3">
            <v>0.15</v>
          </cell>
          <cell r="CL3">
            <v>0.1</v>
          </cell>
          <cell r="CM3">
            <v>0.25</v>
          </cell>
          <cell r="CN3" t="str">
            <v>Paving removal</v>
          </cell>
          <cell r="CO3" t="str">
            <v>lot</v>
          </cell>
          <cell r="CP3">
            <v>0.15</v>
          </cell>
          <cell r="CQ3">
            <v>0.1</v>
          </cell>
          <cell r="CR3">
            <v>0.25</v>
          </cell>
          <cell r="CS3" t="str">
            <v>Bulldozers</v>
          </cell>
          <cell r="CT3" t="str">
            <v>lot</v>
          </cell>
          <cell r="CU3">
            <v>0.15</v>
          </cell>
          <cell r="CV3">
            <v>0.1</v>
          </cell>
          <cell r="CW3">
            <v>0.25</v>
          </cell>
          <cell r="CX3" t="str">
            <v>-</v>
          </cell>
          <cell r="CZ3" t="str">
            <v>Concrete mixture/ratio shall be class B.</v>
          </cell>
          <cell r="DC3" t="str">
            <v>All wood components shall be treated with odorless and colorless wood preservative before using and finishing.</v>
          </cell>
          <cell r="DF3" t="str">
            <v>a.) Partition materials shall be made of 12.5mm thick gypsum board (double sided) on GA#20 metal studs spaced at 0.60m both ways.
b.) Verify actual height and location of wall on architectural plans.</v>
          </cell>
          <cell r="DG3" t="str">
            <v>a.) Top signage dimensions: 1.5m length x 1.5m width x 0.2m thick
b.) Bottom signage: 1.5m length x 0.45m width x 0.2m thick
c.) Signage shall be double face illuminated signage using flexible substrate with translucent sticker and painted aluminum casing, complete with LED lighting fixture and timer.
d.) Signage Casing: Lift-Up Type, 1”x ½” x 1.5mm tubular framing with painted aluminum sidings
e.) Metal post and reinforced concrete pedestal shall be included.
f.) Signage design and other details: refer to signage details</v>
          </cell>
          <cell r="DJ3" t="str">
            <v>a.) Prefered water closed dimensions: 732mm height x720mm length x 393mm width or equivalent
b.) Water closet shall be tank-type, 6LPF with lever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v>
          </cell>
          <cell r="DS3" t="str">
            <v>15kVA 60hz 230V single phase generator set (outdoor type)</v>
          </cell>
          <cell r="DT3" t="str">
            <v>lot</v>
          </cell>
          <cell r="DU3">
            <v>0.15</v>
          </cell>
          <cell r="DV3">
            <v>0.1</v>
          </cell>
          <cell r="DW3">
            <v>0.25</v>
          </cell>
          <cell r="DX3"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3" t="str">
            <v>a.) Capacity: 10kVA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3" t="str">
            <v>a.) Cat5e UTP cable 25 pairs  min. 100mbps receiving
b.) Conductors: Solid bare copper conductors
c.) Insulators: Polyolefin insulation
d.) Jacket: Gray PVC jacket with rip cord</v>
          </cell>
          <cell r="EA3" t="str">
            <v>Pipe shall be unplasticized Polyvinyl Chloride (uPVC), schedule 40 and uniform in thickness,  compression and impact resistant, non-corrosive, weatherproof</v>
          </cell>
        </row>
        <row r="4">
          <cell r="CD4" t="str">
            <v>25mm dia PVC elbow</v>
          </cell>
          <cell r="CE4" t="str">
            <v>pc/s</v>
          </cell>
          <cell r="CF4">
            <v>0.15</v>
          </cell>
          <cell r="CG4">
            <v>0.1</v>
          </cell>
          <cell r="CH4">
            <v>0.25</v>
          </cell>
          <cell r="CI4" t="str">
            <v>Tree and shrub removal</v>
          </cell>
          <cell r="CJ4" t="str">
            <v>sqm</v>
          </cell>
          <cell r="CK4">
            <v>0.15</v>
          </cell>
          <cell r="CL4">
            <v>0.1</v>
          </cell>
          <cell r="CM4">
            <v>0.25</v>
          </cell>
          <cell r="CN4" t="str">
            <v>Mowing</v>
          </cell>
          <cell r="CO4" t="str">
            <v>lot</v>
          </cell>
          <cell r="CP4">
            <v>0.15</v>
          </cell>
          <cell r="CQ4">
            <v>0.1</v>
          </cell>
          <cell r="CR4">
            <v>0.25</v>
          </cell>
          <cell r="CS4" t="str">
            <v>Compactors</v>
          </cell>
          <cell r="CT4" t="str">
            <v>lot</v>
          </cell>
          <cell r="CU4">
            <v>0.15</v>
          </cell>
          <cell r="CV4">
            <v>0.1</v>
          </cell>
          <cell r="CW4">
            <v>0.25</v>
          </cell>
          <cell r="CX4" t="str">
            <v>a.) Contractor shall assist in the application/processing of all necessary local clearances/permits including ECC/CNC for grounds-up project; and CoC and PTO for new generator set.
b.) All plans and specifications shall be signed and sealed.
c.) Reproduction of plans (11 sets) shall be included.
d.) Approved copies of the documents and original receipts shall be turned-over to DBP.</v>
          </cell>
          <cell r="CZ4" t="str">
            <v>Concrete mixture/ratio shall be class A.</v>
          </cell>
          <cell r="DH4" t="str">
            <v>a.) Material shall be steel/metal (GA #22), oven baked in light gray enamel or powder coated finish. 
b.) Mobile pedestal shall include three (3) drawers with central locking mechanism, pencil tray, dividers, and ball casters for mobility.
c.) Design shall be same or similar as to the photo at DBP standard booklet.</v>
          </cell>
          <cell r="DJ4" t="str">
            <v>a.) Prefered water closed dimensions: 732mm height x720mm length x 393mm width or equivalent
b.) Water closet shall be tankless with automatic sensor,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v>
          </cell>
          <cell r="DS4" t="str">
            <v>25kVA 60hz 230V single phase generator set (outdoor type)</v>
          </cell>
          <cell r="DT4" t="str">
            <v>lot</v>
          </cell>
          <cell r="DU4">
            <v>0.15</v>
          </cell>
          <cell r="DV4">
            <v>0.1</v>
          </cell>
          <cell r="DW4">
            <v>0.25</v>
          </cell>
          <cell r="DX4"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4" t="str">
            <v>a.) Capacity: 15kVA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4" t="str">
            <v>a.) Cat6 UTP cable 4 pairs  min. 100mbps receiving
b.) Conduction: Solid bare copper conductors
c.) Center member: Patented E-spline
d.) Insulation: Polyolefin insulation</v>
          </cell>
          <cell r="EA4" t="str">
            <v>Elbow shall be unplasticized Polyvinyl Chloride (uPVC), schedule 40 and uniform in thickness.</v>
          </cell>
        </row>
        <row r="5">
          <cell r="CD5" t="str">
            <v>25mm dia PVC coupling</v>
          </cell>
          <cell r="CE5" t="str">
            <v>pc/s</v>
          </cell>
          <cell r="CF5">
            <v>0.15</v>
          </cell>
          <cell r="CG5">
            <v>0.1</v>
          </cell>
          <cell r="CH5">
            <v>0.25</v>
          </cell>
          <cell r="CI5" t="str">
            <v>Tree and shrub trimming</v>
          </cell>
          <cell r="CJ5" t="str">
            <v>lot</v>
          </cell>
          <cell r="CK5">
            <v>0.15</v>
          </cell>
          <cell r="CL5">
            <v>0.1</v>
          </cell>
          <cell r="CM5">
            <v>0.25</v>
          </cell>
          <cell r="CN5" t="str">
            <v>Pruning</v>
          </cell>
          <cell r="CO5" t="str">
            <v>lot</v>
          </cell>
          <cell r="CP5">
            <v>0.15</v>
          </cell>
          <cell r="CQ5">
            <v>0.1</v>
          </cell>
          <cell r="CR5">
            <v>0.25</v>
          </cell>
          <cell r="CS5" t="str">
            <v>Excavators</v>
          </cell>
          <cell r="CT5" t="str">
            <v>lot</v>
          </cell>
          <cell r="CU5">
            <v>0.15</v>
          </cell>
          <cell r="CV5">
            <v>0.1</v>
          </cell>
          <cell r="CW5">
            <v>0.25</v>
          </cell>
          <cell r="CX5" t="str">
            <v>-</v>
          </cell>
          <cell r="CY5" t="str">
            <v>Refer to demolition plan</v>
          </cell>
          <cell r="CZ5" t="str">
            <v>Concrete mixture/ratio shall be class A.</v>
          </cell>
          <cell r="DA5" t="str">
            <v>a.) CHB shall be 400 PSI compressive strength (minimum), normal in weight and in conformance to ASTM C-90, Type 1.
b.) Rebar diameter shall be 10mm.
c.) Concrete filler mixture/ratio shall be class A.
d.) Both sides shall be plastered
e.) Refer to CHB wall details at DBP standard booklet.</v>
          </cell>
          <cell r="DH5" t="str">
            <v>a.) Cabinet dimensions: 1041.4mm length x 457.2mm width x 1358.9mm height
b.) No of drawers: Twenty-one (21)
c.) Cabinet shall be made of GA#20 steel component in light gray powder coated finish; with central lock mechanism and wheel casters. 
d.) Design shall be same or similar as to the photo at DBP standard booklet.</v>
          </cell>
          <cell r="DS5" t="str">
            <v>45kVA 60hz 230V single phase  generator set (outdoor type)</v>
          </cell>
          <cell r="DT5" t="str">
            <v>lot</v>
          </cell>
          <cell r="DU5">
            <v>0.15</v>
          </cell>
          <cell r="DV5">
            <v>0.1</v>
          </cell>
          <cell r="DW5">
            <v>0.25</v>
          </cell>
          <cell r="DX5"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5" t="str">
            <v>a.) Capacity: 25kVA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5" t="str">
            <v>a.) Cat6 UTP cable 4 pairs  min. 100mbps receiving
b.) Conduction: Solid bare copper conductors
c.) Center member: Patented E-spline
d.) Insulation: Polyolefin insulation</v>
          </cell>
          <cell r="EA5" t="str">
            <v>Coupling shall be unplasticized Polyvinyl Chloride (uPVC), schedule 40 and uniform in thickness.</v>
          </cell>
        </row>
        <row r="6">
          <cell r="CD6" t="str">
            <v>25mm dia PVC adapter and locknut</v>
          </cell>
          <cell r="CE6" t="str">
            <v>set/s</v>
          </cell>
          <cell r="CF6">
            <v>0.15</v>
          </cell>
          <cell r="CG6">
            <v>0.1</v>
          </cell>
          <cell r="CH6">
            <v>0.25</v>
          </cell>
          <cell r="CI6" t="str">
            <v>Soil stockpiling</v>
          </cell>
          <cell r="CJ6" t="str">
            <v>lot</v>
          </cell>
          <cell r="CK6">
            <v>0.15</v>
          </cell>
          <cell r="CL6">
            <v>0.1</v>
          </cell>
          <cell r="CM6">
            <v>0.25</v>
          </cell>
          <cell r="CN6" t="str">
            <v>Fertilizing and watering</v>
          </cell>
          <cell r="CO6" t="str">
            <v>lot</v>
          </cell>
          <cell r="CP6">
            <v>0.15</v>
          </cell>
          <cell r="CQ6">
            <v>0.1</v>
          </cell>
          <cell r="CR6">
            <v>0.25</v>
          </cell>
          <cell r="CS6" t="str">
            <v>Graders</v>
          </cell>
          <cell r="CT6" t="str">
            <v>lot</v>
          </cell>
          <cell r="CU6">
            <v>0.15</v>
          </cell>
          <cell r="CV6">
            <v>0.1</v>
          </cell>
          <cell r="CW6">
            <v>0.25</v>
          </cell>
          <cell r="CX6" t="str">
            <v>-</v>
          </cell>
          <cell r="CZ6" t="str">
            <v>Concrete mixture/ratio shall be class A.</v>
          </cell>
          <cell r="DA6" t="str">
            <v>a.) CHB shall be 400 PSI compressive strength (minimum), normal in weight and in conformance to ASTM C-90, Type 1.
b.) Rebar diameter shall be 10mm.
c.) Concrete filler mixture/ratio shall be class A.
d.) Both sides shall be plastered
e.) Refer to CHB wall details at DBP standard booklet.</v>
          </cell>
          <cell r="DF6" t="str">
            <v>a.) Tile size: 600mm x 600mm (verify applicable thickness)
b.) Tiles shall be polished homogenous tiles (full body porcelain tiles) with beige finish.
c.) 3mm tile grout matching the tile color shall be provided.
d.) Contractor shall provide samples for DBP approval.
e.) Refer to toilet elevations at architectural plans.</v>
          </cell>
          <cell r="DG6" t="str">
            <v>a.) Signage materials shall be embossed built-up acrylic diffuser illuminated with LED lighting fixture.
b.) Acrylic diffuser shall be white in color.
c.) LED lighting shall be installed and distributed evenly.
d.) Contractor shall tap the signage to the power supply.
e.) Framing per manufacturer's standard (separate item).
f.) Refer to signage details.</v>
          </cell>
          <cell r="DH6" t="str">
            <v>a.) Table diameter: 0.90m
b.) Table shall be made of 30mm thick MDF countertop in light gray high pressure laminate (HPL) finish with PVC edging and steel frame leg (hairline finish).
c.) Design shall be same or similar as to the photo at DBP standard booklet.</v>
          </cell>
          <cell r="DJ6" t="str">
            <v>a.) Prefered lavatory dimensions: 500mm length x 375mm width x 459mm thickness or equivalent
b.) Lavatory shall be wall-mounted type and made of glazed and polished white ceramic finish.
c.) Design shall be same or similar as to the photo at DBP standard booklet.</v>
          </cell>
          <cell r="DS6" t="str">
            <v>50kVA 60hz 230V single phase generator set (outdoor type)</v>
          </cell>
          <cell r="DT6" t="str">
            <v>lot</v>
          </cell>
          <cell r="DU6">
            <v>0.15</v>
          </cell>
          <cell r="DV6">
            <v>0.1</v>
          </cell>
          <cell r="DW6">
            <v>0.25</v>
          </cell>
          <cell r="DX6"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6" t="str">
            <v>a.) Capacity: 37.5kVA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6" t="str">
            <v>a.) Cat6 UTP cable 4 pairs  min. 100mbps receiving
b.) Conduction: Solid bare copper conductors
c.) Center member: Patented E-spline
d.) Insulation: Polyolefin insulation</v>
          </cell>
          <cell r="EA6" t="str">
            <v>Adapter and locknut shall be unplasticized Polyvinyl Chloride (uPVC), schedule 40 and uniform in thickness.</v>
          </cell>
        </row>
        <row r="7">
          <cell r="CD7" t="str">
            <v>25mm dia PVC end bell</v>
          </cell>
          <cell r="CE7" t="str">
            <v>pc/s</v>
          </cell>
          <cell r="CF7">
            <v>0.15</v>
          </cell>
          <cell r="CG7">
            <v>0.1</v>
          </cell>
          <cell r="CH7">
            <v>0.25</v>
          </cell>
          <cell r="CI7" t="str">
            <v>Soil grading</v>
          </cell>
          <cell r="CJ7" t="str">
            <v>lot</v>
          </cell>
          <cell r="CK7">
            <v>0.15</v>
          </cell>
          <cell r="CL7">
            <v>0.1</v>
          </cell>
          <cell r="CM7">
            <v>0.25</v>
          </cell>
          <cell r="CN7" t="str">
            <v>Soil sub-grade course</v>
          </cell>
          <cell r="CO7" t="str">
            <v>cum</v>
          </cell>
          <cell r="CP7">
            <v>0.15</v>
          </cell>
          <cell r="CQ7">
            <v>0.1</v>
          </cell>
          <cell r="CR7">
            <v>0.25</v>
          </cell>
          <cell r="CS7" t="str">
            <v>Payloaders</v>
          </cell>
          <cell r="CT7" t="str">
            <v>lot</v>
          </cell>
          <cell r="CU7">
            <v>0.15</v>
          </cell>
          <cell r="CV7">
            <v>0.1</v>
          </cell>
          <cell r="CW7">
            <v>0.25</v>
          </cell>
          <cell r="CX7" t="str">
            <v>-</v>
          </cell>
          <cell r="CY7" t="str">
            <v>All existing walls, floor and concrete membranes shall be smooth and grinded prior to painting works.</v>
          </cell>
          <cell r="CZ7" t="str">
            <v>Concrete mixture/ratio shall be class A.</v>
          </cell>
          <cell r="DA7" t="str">
            <v>a.) CHB shall be 400 PSI compressive strength (minimum), normal in weight and in conformance to ASTM C-90, Type 1.
b.) Rebar diameter shall be 10mm.
c.) Concrete filler mixture/ratio shall be class A.
d.) Both sides shall be plastered
e.) Refer to CHB wall details at DBP standard booklet.</v>
          </cell>
          <cell r="DG7" t="str">
            <v>a.) Signage materials shall be acrylic diffuser with translucent sticker, built-up letters, logo and illuminated with LED lighting fixture.
b.) Acrylic diffuser shall be white in color.
c.) Translucent sticker shall be wet type, colors for background are 3630-157 Sultan blue and 3630-73 Dark red.
d.) DBP text shall be 50mm thick built-up acrylic white diffuser.
d.) DBP logo finish shall be 50mm thick polished stainless steel.
e.) LED lighting shall be installed and distributed evenly.
f.) Contractor shall tap the signage to the power supply.</v>
          </cell>
          <cell r="DH7" t="str">
            <v>a.) Table diameter: 1.00m
b.) Table shall be made of 30mm thick MDF countertop in light gray high pressure laminate (HPL) finish with PVC edging and steel frame leg (hairline finish).
c.) Design shall be same or similar as to the photo at DBP standard booklet.</v>
          </cell>
          <cell r="DJ7" t="str">
            <v>a.) Prefered lavatory dimensions: 595mm length x 420mm width x 225mm thickness or equivalent
b.) Lavatory shall be wall-under-counter type and made of glazed and polished white ceramic finish.
c.) Design shall be same or similar as to the photo at DBP standard booklet.</v>
          </cell>
          <cell r="DS7" t="str">
            <v>25kVA 60hz 230V 3-phase generator set (outdoor type)</v>
          </cell>
          <cell r="DT7" t="str">
            <v>lot</v>
          </cell>
          <cell r="DU7">
            <v>0.15</v>
          </cell>
          <cell r="DV7">
            <v>0.1</v>
          </cell>
          <cell r="DW7">
            <v>0.25</v>
          </cell>
          <cell r="DX7"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7" t="str">
            <v>a.) Capacity: 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7" t="str">
            <v>a.) Cat6 UTP cable 4 pairs  min. 100mbps receiving
b.) Conduction: Solid bare copper conductors
c.) Center member: Patented E-spline
d.) Insulation: Polyolefin insulation</v>
          </cell>
          <cell r="EA7" t="str">
            <v>End bell shall be unplasticized Polyvinyl Chloride (uPVC), schedule 40 and uniform in thickness.</v>
          </cell>
        </row>
        <row r="8">
          <cell r="CD8" t="str">
            <v>25.4mm dia IMC conduit (3m/pc)</v>
          </cell>
          <cell r="CE8" t="str">
            <v>pc/s</v>
          </cell>
          <cell r="CF8">
            <v>0.15</v>
          </cell>
          <cell r="CG8">
            <v>0.1</v>
          </cell>
          <cell r="CH8">
            <v>0.25</v>
          </cell>
          <cell r="CI8" t="str">
            <v>Excavation (structural)</v>
          </cell>
          <cell r="CJ8" t="str">
            <v>cum</v>
          </cell>
          <cell r="CK8">
            <v>0.15</v>
          </cell>
          <cell r="CL8">
            <v>0.1</v>
          </cell>
          <cell r="CM8">
            <v>0.25</v>
          </cell>
          <cell r="CN8" t="str">
            <v>Aggregate Sub-base course</v>
          </cell>
          <cell r="CO8" t="str">
            <v>cum</v>
          </cell>
          <cell r="CP8">
            <v>0.15</v>
          </cell>
          <cell r="CQ8">
            <v>0.1</v>
          </cell>
          <cell r="CR8">
            <v>0.25</v>
          </cell>
          <cell r="CS8" t="str">
            <v>Cement mixer trucks</v>
          </cell>
          <cell r="CT8" t="str">
            <v>lot</v>
          </cell>
          <cell r="CU8">
            <v>0.15</v>
          </cell>
          <cell r="CV8">
            <v>0.1</v>
          </cell>
          <cell r="CW8">
            <v>0.25</v>
          </cell>
          <cell r="CX8" t="str">
            <v>All utility consumption (water and power) during construction shall be charged to the Contractor.</v>
          </cell>
          <cell r="CY8" t="str">
            <v>Chipping of the following floor and wall potions:
1. Tile finishes
2. Provision of embedded conduits</v>
          </cell>
          <cell r="CZ8" t="str">
            <v>Concrete mixture/ratio shall be class A.</v>
          </cell>
          <cell r="DA8" t="str">
            <v>a.) CHB shall be 700 PSI compressive strength (minimum) provided with test results, normal in weight and in conformance to ASTM C-90, Type 1.
b.) Rebar diameter shall be 10mm.
c.) Concrete filler mixture/ratio shall be class A.
d.) Both sides shall be plastered
e.) Refer to CHB wall details at DBP standard booklet.</v>
          </cell>
          <cell r="DE8" t="str">
            <v>a.) Door dimensions: 700mm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v>
          </cell>
          <cell r="DF8" t="str">
            <v>a.) Materials shall be laminated vinyl finish legno fineline finish on 6mm thick MDF board backing.
b.) Contractor shall provide sample/s for DBP approval.
c.) Refer to elevations at architectural plans.</v>
          </cell>
          <cell r="DH8" t="str">
            <v>a.) Table diameter: 1.20m
b.) Table shall be made of 30mm thick MDF countertop in light gray high pressure laminate (HPL) finish with PVC edging and steel frame leg (hairline finish).
c.) Design shall be same or similar as to the photo at DBP standard booklet.</v>
          </cell>
          <cell r="DJ8" t="str">
            <v>a.) Prefered urinal dimensions: 740mm length x 480mm width x 300mm thickness or equivalent
b.) Urinal shall be wall-mounted type  with back inlet, push button flush, spreader and built-in p-trap.
c.) Finish shall be made of fully glazed and polished white ceramic.
d.) Urinal lower portion shall be 540mm above finish floor line.
e.) Design shall be same or similar as to the photo at DBP standard booklet.</v>
          </cell>
          <cell r="DS8" t="str">
            <v>45kVA 60hz 230V 3-phase  generator set (outdoor type)</v>
          </cell>
          <cell r="DT8" t="str">
            <v>lot</v>
          </cell>
          <cell r="DU8">
            <v>0.15</v>
          </cell>
          <cell r="DV8">
            <v>0.1</v>
          </cell>
          <cell r="DW8">
            <v>0.25</v>
          </cell>
          <cell r="DX8"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8" t="str">
            <v>a.) Capacity: 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8" t="str">
            <v xml:space="preserve">Alpeth cable 25 pairs min. 100mbps receiving </v>
          </cell>
          <cell r="EA8" t="str">
            <v>Conduits shall be hot-dip galvanized steel material and standard product length shall be 3.05m with coupling on one end</v>
          </cell>
        </row>
        <row r="9">
          <cell r="CD9" t="str">
            <v>25.4mm dia IMC elbow</v>
          </cell>
          <cell r="CE9" t="str">
            <v>pc/s</v>
          </cell>
          <cell r="CF9">
            <v>0.15</v>
          </cell>
          <cell r="CG9">
            <v>0.1</v>
          </cell>
          <cell r="CH9">
            <v>0.25</v>
          </cell>
          <cell r="CI9" t="str">
            <v>Excavation (septic vault)</v>
          </cell>
          <cell r="CJ9" t="str">
            <v>cum</v>
          </cell>
          <cell r="CK9">
            <v>0.15</v>
          </cell>
          <cell r="CL9">
            <v>0.1</v>
          </cell>
          <cell r="CM9">
            <v>0.25</v>
          </cell>
          <cell r="CN9" t="str">
            <v>Aggregate base-course</v>
          </cell>
          <cell r="CO9" t="str">
            <v>cum</v>
          </cell>
          <cell r="CP9">
            <v>0.15</v>
          </cell>
          <cell r="CQ9">
            <v>0.1</v>
          </cell>
          <cell r="CR9">
            <v>0.25</v>
          </cell>
          <cell r="CS9" t="str">
            <v>Dump trucks</v>
          </cell>
          <cell r="CT9" t="str">
            <v>lot</v>
          </cell>
          <cell r="CU9">
            <v>0.15</v>
          </cell>
          <cell r="CV9">
            <v>0.1</v>
          </cell>
          <cell r="CW9">
            <v>0.25</v>
          </cell>
          <cell r="CX9" t="str">
            <v>-</v>
          </cell>
          <cell r="CZ9" t="str">
            <v>Concrete mixture/ratio shall be class A.</v>
          </cell>
          <cell r="DE9" t="str">
            <v>a.) Door dimensions: 800mm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v>
          </cell>
          <cell r="DF9" t="str">
            <v>a.) Materials shall be matte finish vinyl sticker (verify design) on 6mm dent-resistant sintra board backing.
b.) Refer to section at architectural plans.</v>
          </cell>
          <cell r="DG9" t="str">
            <v>a.) Decals shall be computer cut-out and wet-type installation.
b.) Refer to decals details.</v>
          </cell>
          <cell r="DH9" t="str">
            <v>a.) Table dimensions for verification with DBP
b.) Table shall be made of 30mm thick MDF countertop in light gray high pressure laminate (HPL) finish with PVC edging and steel frame leg.
c.) Provide sample brochure with specifications for DBP approval.</v>
          </cell>
          <cell r="DJ9" t="str">
            <v>a.) Prefered urinal dimensions: 740mm length x 480mm width x 300mm thickness or equivalent
b.) Urinal shall be wall-mounted type  with back inlet, lever flush, spreader and built-in p-trap.
c.) Finish shall be made of fully glazed and polished white ceramic.
d.) Urinal lower portion shall be 540mm above finish floor line.
e.) Design shall be same or similar as to the photo at DBP standard booklet.</v>
          </cell>
          <cell r="DS9" t="str">
            <v>50kVA 60hz 230V 3-phase generator set (outdoor type)</v>
          </cell>
          <cell r="DT9" t="str">
            <v>lot</v>
          </cell>
          <cell r="DU9">
            <v>0.15</v>
          </cell>
          <cell r="DV9">
            <v>0.1</v>
          </cell>
          <cell r="DW9">
            <v>0.25</v>
          </cell>
          <cell r="DX9" t="str">
            <v>a.) Contractor must refer to mechanical plans for location and specifications.
b.) Contractor shall ensure it does not contain "controlled refrigerants".
c.) Contractor to install necessary accessories: AC refrigerant, refrigerant pipes &amp; fittings, insulation, drain pipe, hanger &amp; support
d.) Contractor must submit sample/s, technical specificication for DBP's approval before installation.</v>
          </cell>
          <cell r="DY9" t="str">
            <v>a.) Capacity: 100kVA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9" t="str">
            <v>600 Volt grade wire shall be copper, hard drawn, annealed and shall be of 910% conductivity</v>
          </cell>
          <cell r="EA9" t="str">
            <v>Elbow shall be hot-dip galvanized steel material.</v>
          </cell>
        </row>
        <row r="10">
          <cell r="CD10" t="str">
            <v>25.4mm dia IMC coupling</v>
          </cell>
          <cell r="CE10" t="str">
            <v>pc/s</v>
          </cell>
          <cell r="CF10">
            <v>0.15</v>
          </cell>
          <cell r="CG10">
            <v>0.1</v>
          </cell>
          <cell r="CH10">
            <v>0.25</v>
          </cell>
          <cell r="CI10" t="str">
            <v>Trenching (drainage system)</v>
          </cell>
          <cell r="CJ10" t="str">
            <v>cum</v>
          </cell>
          <cell r="CK10">
            <v>0.15</v>
          </cell>
          <cell r="CL10">
            <v>0.1</v>
          </cell>
          <cell r="CM10">
            <v>0.25</v>
          </cell>
          <cell r="CN10" t="str">
            <v>Asphalt paving</v>
          </cell>
          <cell r="CO10" t="str">
            <v>cum</v>
          </cell>
          <cell r="CP10">
            <v>0.15</v>
          </cell>
          <cell r="CQ10">
            <v>0.1</v>
          </cell>
          <cell r="CR10">
            <v>0.25</v>
          </cell>
          <cell r="CS10" t="str">
            <v>Forklift trucks</v>
          </cell>
          <cell r="CT10" t="str">
            <v>lot</v>
          </cell>
          <cell r="CU10">
            <v>0.15</v>
          </cell>
          <cell r="CV10">
            <v>0.1</v>
          </cell>
          <cell r="CW10">
            <v>0.25</v>
          </cell>
          <cell r="CX10" t="str">
            <v>-</v>
          </cell>
          <cell r="CZ10" t="str">
            <v>Concrete mixture/ratio shall be class A.</v>
          </cell>
          <cell r="DE10" t="str">
            <v>a.) Door dimensions: 900mm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v>
          </cell>
          <cell r="DF10" t="str">
            <v>a.) Materials shall be matte finish vinyl sticker (color: sultan blue) on 6mm dent-resistant sintra board backing
b.) Refer to section at architectural plans.</v>
          </cell>
          <cell r="DG10" t="str">
            <v>a.) ATM cover shall be made of ACP panels with photo print sticker on 1" x 1" aluminum tubular frames including caster wheels.
b.) Background sticker color shall be sultan blue.
c.) Contractor shall veify actual measurements of ATM prior to fabrication of cover.
d.) Refer to fabrication details.</v>
          </cell>
          <cell r="DH10" t="str">
            <v>a.) Countertop shall be 25mm thick MDF countertop in light gray high pressure laminate (HPL) finish with color matching PVC edging including 75mm diameter grommet holes.
b.) Main countertop dimensions: 2000mm x 1800mm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v>
          </cell>
          <cell r="DJ10" t="str">
            <v>a.) Prefered urinal dimensions: 740mm length x 480mm width x 300mm thickness or equivalent
b.) Urinal shall be wall-mounted type  with back inlet, automatic flush sensor, spreader and built-in p-trap.
c.) Finish shall be made of fully glazed and polished white ceramic.
d.) Urinal lower portion shall be 540mm above finish floor line.
e.) Design shall be same or similar as to the photo at DBP standard booklet.</v>
          </cell>
          <cell r="DS10" t="str">
            <v>63kVA 60hz 230V 3-phase generator set (outdoor type)</v>
          </cell>
          <cell r="DT10" t="str">
            <v>lot</v>
          </cell>
          <cell r="DU10">
            <v>0.15</v>
          </cell>
          <cell r="DV10">
            <v>0.1</v>
          </cell>
          <cell r="DW10">
            <v>0.25</v>
          </cell>
          <cell r="DY10" t="str">
            <v>a.) Capacity: 150kVA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0" t="str">
            <v>600 Volt grade wire shall be copper, hard drawn, annealed and shall be of 910% conductivity</v>
          </cell>
          <cell r="EA10" t="str">
            <v>Coupling and connector shall be hot-dip galvanized steel material.</v>
          </cell>
        </row>
        <row r="11">
          <cell r="CD11" t="str">
            <v>25.4mm dia IMC locknut and bushing</v>
          </cell>
          <cell r="CE11" t="str">
            <v>set/s</v>
          </cell>
          <cell r="CF11">
            <v>0.15</v>
          </cell>
          <cell r="CG11">
            <v>0.1</v>
          </cell>
          <cell r="CH11">
            <v>0.25</v>
          </cell>
          <cell r="CI11" t="str">
            <v>Rock removal</v>
          </cell>
          <cell r="CJ11" t="str">
            <v>lot</v>
          </cell>
          <cell r="CK11">
            <v>0.15</v>
          </cell>
          <cell r="CL11">
            <v>0.1</v>
          </cell>
          <cell r="CM11">
            <v>0.25</v>
          </cell>
          <cell r="CN11" t="str">
            <v>Concrete paving</v>
          </cell>
          <cell r="CO11" t="str">
            <v>cum</v>
          </cell>
          <cell r="CP11">
            <v>0.15</v>
          </cell>
          <cell r="CQ11">
            <v>0.1</v>
          </cell>
          <cell r="CR11">
            <v>0.25</v>
          </cell>
          <cell r="CS11" t="str">
            <v>Tank trucks</v>
          </cell>
          <cell r="CT11" t="str">
            <v>lot</v>
          </cell>
          <cell r="CU11">
            <v>0.15</v>
          </cell>
          <cell r="CV11">
            <v>0.1</v>
          </cell>
          <cell r="CW11">
            <v>0.25</v>
          </cell>
          <cell r="CX11" t="str">
            <v>-</v>
          </cell>
          <cell r="CZ11" t="str">
            <v>Concrete mixture/ratio shall be class A.</v>
          </cell>
          <cell r="DH11" t="str">
            <v>a.) Countertop shall be 25mm thick MDF countertop in light gray high pressure laminate (HPL) finish with color matching PVC edging including 75mm diameter grommet holes.
b.) Main countertop dimensions: 1500mm x 600mm
c.) Side return dimensions: 900mm x 450mm
d.) Partition shall be tile-looked system with interlocking gauge #22 steel panel separated by an impregnated honeycomb paper core. Thickness shall be 50mm and trimming shall be aluminum alloy in powder-coated finish color gray.
e) Finish shall be blue fabric.
f.) Panel raceway shall be hollow for telephone and electrical lines. Provide convenience outlet hole.
g.) PVC keyboard tray shall be included.
h.) Design shall be same or similar as to the photo at DBP standard booklet.</v>
          </cell>
          <cell r="DJ11" t="str">
            <v>a.) Sink shall be above counter type and stainless steel finish.
b.) Preferably with stainer and deep type.
c.) Outlet shall fit with plumbing pipe.
d.) Provide sample photo/s and specifications for DBP approval.</v>
          </cell>
          <cell r="DS11" t="str">
            <v>75kVA 60hz 230V 3-phase generator set (outdoor type)</v>
          </cell>
          <cell r="DT11" t="str">
            <v>lot</v>
          </cell>
          <cell r="DU11">
            <v>0.15</v>
          </cell>
          <cell r="DV11">
            <v>0.1</v>
          </cell>
          <cell r="DW11">
            <v>0.25</v>
          </cell>
          <cell r="DY11" t="str">
            <v>a.) Capacity: 167kVA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1" t="str">
            <v>600 Volt grade wire shall be copper, hard drawn, annealed and shall be of 910% conductivity</v>
          </cell>
          <cell r="EA11" t="str">
            <v>Locknut and bushing shall be hot-dip galvanized steel material.</v>
          </cell>
        </row>
        <row r="12">
          <cell r="CD12" t="str">
            <v>25.4mm dia EMT conduit (3m/pc)</v>
          </cell>
          <cell r="CE12" t="str">
            <v>pc/s</v>
          </cell>
          <cell r="CF12">
            <v>0.15</v>
          </cell>
          <cell r="CG12">
            <v>0.1</v>
          </cell>
          <cell r="CH12">
            <v>0.25</v>
          </cell>
          <cell r="CI12" t="str">
            <v>Dewatering</v>
          </cell>
          <cell r="CJ12" t="str">
            <v>lot</v>
          </cell>
          <cell r="CK12">
            <v>0.15</v>
          </cell>
          <cell r="CL12">
            <v>0.1</v>
          </cell>
          <cell r="CM12">
            <v>0.25</v>
          </cell>
          <cell r="CN12" t="str">
            <v>Concrete bricks pavers</v>
          </cell>
          <cell r="CO12" t="str">
            <v>sqm</v>
          </cell>
          <cell r="CP12">
            <v>0.15</v>
          </cell>
          <cell r="CQ12">
            <v>0.1</v>
          </cell>
          <cell r="CR12">
            <v>0.25</v>
          </cell>
          <cell r="CS12" t="str">
            <v>Utility vehicles</v>
          </cell>
          <cell r="CT12" t="str">
            <v>lot</v>
          </cell>
          <cell r="CU12">
            <v>0.15</v>
          </cell>
          <cell r="CV12">
            <v>0.1</v>
          </cell>
          <cell r="CW12">
            <v>0.25</v>
          </cell>
          <cell r="CX12" t="str">
            <v>-</v>
          </cell>
          <cell r="CY12" t="str">
            <v>a.) The ATM shall be transferred from the old branch site to the new branch site
b.) Positioning and mounting/bolting on concrete floor shall be included</v>
          </cell>
          <cell r="CZ12" t="str">
            <v>Concrete mixture/ratio shall be class A.</v>
          </cell>
          <cell r="DD12" t="str">
            <v xml:space="preserve">Glass sealant shall be silicone-synthetic rubber type and shall match glass and/or aluminum frame color. </v>
          </cell>
          <cell r="DF12" t="str">
            <v>a.) Materials shall be 1/4" thick MDF panel cladding painted white gloss finish.
b.) Refer to section at architectural plans.</v>
          </cell>
          <cell r="DG12" t="str">
            <v>a.) Bulletin board dimensions: 24" x width x 36" length".
b.) Bulletin board shall be made of cork board on 6mm thick plywood with aluminum casing.
c.) Refer to bulletin board details at DBP standard booklet.</v>
          </cell>
          <cell r="DH12" t="str">
            <v>a.) Countertop shall be 25mm thick MDF countertop in light gray high pressure laminate (HPL) finish with color matching PVC edging including 75mm diameter grommet holes.
b.) Main countertop dimensions: 1500mm x 600mm
c.) Side return dimensions: 900mm x 450mm
d.) Partition shall be tile-looked system with interlocking gauge #22 steel panel separated by an impregnated honeycomb paper core. Thickness shall be 50mm and trimming shall be aluminum alloy in powder-coated finish color gray.
e) Finish shall be blue fabric.
f.) Panel raceway shall be hollow for telephone and electrical lines. Provide convenience outlet hole.
g.) PVC keyboard tray shall be included.
h.) Design shall be same or similar as to the photo at DBP standard booklet.</v>
          </cell>
          <cell r="DS12" t="str">
            <v>80kVA 60hz 230V 3-phase generator set (outdoor type)</v>
          </cell>
          <cell r="DT12" t="str">
            <v>lot</v>
          </cell>
          <cell r="DU12">
            <v>0.15</v>
          </cell>
          <cell r="DV12">
            <v>0.1</v>
          </cell>
          <cell r="DW12">
            <v>0.25</v>
          </cell>
          <cell r="DY12" t="str">
            <v>a.) Capacity: 200kVA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2" t="str">
            <v>Pipe shall be unplasticized Polyvinyl Chloride (uPVC), schedule 40 and uniform in thickness.</v>
          </cell>
          <cell r="EA12" t="str">
            <v>Conduits shall be hot-dip galvanized steel material and standard product length shall be 3.05m with coupling on one end</v>
          </cell>
        </row>
        <row r="13">
          <cell r="CD13" t="str">
            <v>25.4mm dia EMT elbow</v>
          </cell>
          <cell r="CE13" t="str">
            <v>pc/s</v>
          </cell>
          <cell r="CF13">
            <v>0.15</v>
          </cell>
          <cell r="CG13">
            <v>0.1</v>
          </cell>
          <cell r="CH13">
            <v>0.25</v>
          </cell>
          <cell r="CI13" t="str">
            <v>Soil filling/backfilling</v>
          </cell>
          <cell r="CJ13" t="str">
            <v>cum</v>
          </cell>
          <cell r="CK13">
            <v>0.15</v>
          </cell>
          <cell r="CL13">
            <v>0.1</v>
          </cell>
          <cell r="CM13">
            <v>0.25</v>
          </cell>
          <cell r="CN13" t="str">
            <v>Adobe/earth bricks pavers</v>
          </cell>
          <cell r="CO13" t="str">
            <v>sqm</v>
          </cell>
          <cell r="CP13">
            <v>0.15</v>
          </cell>
          <cell r="CQ13">
            <v>0.1</v>
          </cell>
          <cell r="CR13">
            <v>0.25</v>
          </cell>
          <cell r="CS13" t="str">
            <v>Crane</v>
          </cell>
          <cell r="CT13" t="str">
            <v>lot</v>
          </cell>
          <cell r="CU13">
            <v>0.15</v>
          </cell>
          <cell r="CV13">
            <v>0.1</v>
          </cell>
          <cell r="CW13">
            <v>0.25</v>
          </cell>
          <cell r="CX13" t="str">
            <v>-</v>
          </cell>
          <cell r="CY13" t="str">
            <v>The cash safe shall be transferred from the old branch site to the new branch site</v>
          </cell>
          <cell r="CZ13" t="str">
            <v>Concrete mixture/ratio shall be class A.</v>
          </cell>
          <cell r="DF13" t="str">
            <v>a.) Acoustic board size: 1200mm length x 600mm width x 10mm thickness
b.) Acoustic board shall be fine fissured, lay-in type.
c.) Runner system shall be galvanized iron coated and baked white finish including hanger rod and fixed bracket/steel angle attachments.
d.) Refer to ceiling plan at architectural plans.</v>
          </cell>
          <cell r="DH13" t="str">
            <v>a.) Countertop shall be 25mm thick MDF countertop in light gray high pressure laminate (HPL) finish with color matching PVC edging including 75mm diameter grommet holes.
b.) Countertop dimensions: 1500mm x 600mm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v>
          </cell>
          <cell r="DJ13" t="str">
            <v xml:space="preserve">a.) Floor drain dimensions: 100mm x 100mm
b.) Floor drain shall have multi-layered grating/drainer and shall be in stainless steel finish.
c.) Refer to location of floor drain at plumbing plans. </v>
          </cell>
          <cell r="DS13" t="str">
            <v>100kVA 60hz 230V 3-phase generator set (outdoor type)</v>
          </cell>
          <cell r="DT13" t="str">
            <v>lot</v>
          </cell>
          <cell r="DU13">
            <v>0.15</v>
          </cell>
          <cell r="DV13">
            <v>0.1</v>
          </cell>
          <cell r="DW13">
            <v>0.25</v>
          </cell>
          <cell r="DY13" t="str">
            <v>a.) Capacity: 250kVA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3" t="str">
            <v>Pipe shall be unplasticized Polyvinyl Chloride (uPVC), schedule 40 and uniform in thickness.</v>
          </cell>
          <cell r="EA13" t="str">
            <v>Elbow shall be hot-dip galvanized steel material.</v>
          </cell>
        </row>
        <row r="14">
          <cell r="CD14" t="str">
            <v>25.4mm dia EMT coupling and connector (compression type)</v>
          </cell>
          <cell r="CE14" t="str">
            <v>set/s</v>
          </cell>
          <cell r="CF14">
            <v>0.15</v>
          </cell>
          <cell r="CG14">
            <v>0.1</v>
          </cell>
          <cell r="CH14">
            <v>0.25</v>
          </cell>
          <cell r="CI14" t="str">
            <v>Soil backfilling and compaction</v>
          </cell>
          <cell r="CJ14" t="str">
            <v>lot</v>
          </cell>
          <cell r="CK14">
            <v>0.15</v>
          </cell>
          <cell r="CL14">
            <v>0.1</v>
          </cell>
          <cell r="CM14">
            <v>0.25</v>
          </cell>
          <cell r="CN14" t="str">
            <v>Terra cotta/clay bricks pavers</v>
          </cell>
          <cell r="CO14" t="str">
            <v>sqm</v>
          </cell>
          <cell r="CP14">
            <v>0.15</v>
          </cell>
          <cell r="CQ14">
            <v>0.1</v>
          </cell>
          <cell r="CR14">
            <v>0.25</v>
          </cell>
          <cell r="CS14" t="str">
            <v>Boom lift</v>
          </cell>
          <cell r="CT14" t="str">
            <v>lot</v>
          </cell>
          <cell r="CU14">
            <v>0.15</v>
          </cell>
          <cell r="CV14">
            <v>0.1</v>
          </cell>
          <cell r="CW14">
            <v>0.25</v>
          </cell>
          <cell r="CX14" t="str">
            <v>a.) Board-up shall be made of galvanized steel fence panel (including opening towards the interior) and placed two (2) feet away from the proposed exterior wall.
b.) Floor mat outside hoarding area and plastic sheeting shall be placed on gaps and openings to prevent dust and from entering adjacent unit or common spaces (if applicable).</v>
          </cell>
          <cell r="CY14" t="str">
            <v>a.) All dismantled items/materials shall be turned-over to Lessor
b.) Refer to as-found/demolition plan</v>
          </cell>
          <cell r="CZ14" t="str">
            <v>Concrete mixture/ratio shall be class A.</v>
          </cell>
          <cell r="DB14" t="str">
            <v>a.) Platform height: 100mm
b.) Contractor shall verify actual length and width of platform.
c.) Platform shall be made of 3/4" thick fiber cement board panel on 2" x 2" x 6mm thick angle bar framing spaced 0.60m both ways and bolted on slab.</v>
          </cell>
          <cell r="DH14" t="str">
            <v>a.) Countertop shall be 25mm thick MDF countertop in light gray high pressure laminate (HPL) finish with color matching PVC edging including 75mm diameter grommet holes.
b.) Main countertop dimensions: 1600mm x 700mm
c.) Side return dimensions: 900mm x 450mm
d.) Stand/support shall be made of tubular steel frame in powder coated finish and gauge #22 perforated modesty panel folded on sides. 
e.) Design shall be same or similar as to the photo at DBP standard booklet.</v>
          </cell>
          <cell r="DS14" t="str">
            <v>125kVA 60hz 230V 3-phase generator set (outdoor type)</v>
          </cell>
          <cell r="DT14" t="str">
            <v>lot</v>
          </cell>
          <cell r="DU14">
            <v>0.15</v>
          </cell>
          <cell r="DV14">
            <v>0.1</v>
          </cell>
          <cell r="DW14">
            <v>0.25</v>
          </cell>
          <cell r="DY14" t="str">
            <v>a.) Capacity: 333kVA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4" t="str">
            <v>Pipe shall be unplasticized Polyvinyl Chloride (uPVC), schedule 40 and uniform in thickness.</v>
          </cell>
          <cell r="EA14" t="str">
            <v>Coupling and connector shall be hot-dip galvanized steel material.</v>
          </cell>
        </row>
        <row r="15">
          <cell r="CD15" t="str">
            <v>20mmØ flexible PVC pipe (50m/roll)</v>
          </cell>
          <cell r="CE15" t="str">
            <v>roll/s</v>
          </cell>
          <cell r="CF15">
            <v>0.15</v>
          </cell>
          <cell r="CG15">
            <v>0.1</v>
          </cell>
          <cell r="CH15">
            <v>0.25</v>
          </cell>
          <cell r="CI15" t="str">
            <v>Soil embankment</v>
          </cell>
          <cell r="CJ15" t="str">
            <v>cum</v>
          </cell>
          <cell r="CK15">
            <v>0.15</v>
          </cell>
          <cell r="CL15">
            <v>0.1</v>
          </cell>
          <cell r="CM15">
            <v>0.25</v>
          </cell>
          <cell r="CN15" t="str">
            <v>Pervious pavers</v>
          </cell>
          <cell r="CO15" t="str">
            <v>sqm</v>
          </cell>
          <cell r="CP15">
            <v>0.15</v>
          </cell>
          <cell r="CQ15">
            <v>0.1</v>
          </cell>
          <cell r="CR15">
            <v>0.25</v>
          </cell>
          <cell r="CS15" t="str">
            <v>Pile driver</v>
          </cell>
          <cell r="CT15" t="str">
            <v>lot</v>
          </cell>
          <cell r="CU15">
            <v>0.15</v>
          </cell>
          <cell r="CV15">
            <v>0.1</v>
          </cell>
          <cell r="CW15">
            <v>0.25</v>
          </cell>
          <cell r="CX15" t="str">
            <v>Project billboard shall be 4" width x 8' length tarpaulin on 1/2" thick marine plywood provided with necessary frame or support to mount the billboard (refer to IRR of PD 1096 S.2005 Section 306 Figure III.5)</v>
          </cell>
          <cell r="CY15" t="str">
            <v>The following furnitures shall be transferred from the old branch site to the new branch site:
1. Guard's podium
2. Poster module
3. Flag stand
4. Forex rate board</v>
          </cell>
          <cell r="CZ15" t="str">
            <v>Concrete mixture/ratio shall be class A.</v>
          </cell>
          <cell r="DB15" t="str">
            <v>Refer to fabrication details at DBP standard booklet</v>
          </cell>
          <cell r="DE15" t="str">
            <v>a.) Door dimensions: 600mm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v>
          </cell>
          <cell r="DF15" t="str">
            <v>a.) Materials shall be 12.5mm thick moisture resistant gypsum board screw attached on 2" GI double furring channel spaced 0.60m on center.
b.) Hanger rods, clips, carrying channels and all necessary accessories in order to mounth the ceiling shall be included.
c.) Hanger rods shall be 6mm dia. bar.
d.) All sides attached to wall shall be provided with wall angle.
e.) Refer to ceiling plan at architectural plans.</v>
          </cell>
          <cell r="DH15" t="str">
            <v>a.) Countertop shall be 25mm thick MDF countertop in light gray high pressure laminate (HPL) finish with color matching PVC edging including 75mm diameter grommet holes.
b.) Main countertop dimensions: 1600mm x 700mm
c.) Side return dimensions: 900mm x 450mm
d.) Stand/support shall be made of tubular steel frame in powder coated finish and gauge #22 perforated modesty panel folded on sides. 
e.) Design shall be same or similar as to the photo at DBP standard booklet.</v>
          </cell>
          <cell r="DS15" t="str">
            <v>131kVA 60hz 230V 3-phase generator set (outdoor type)</v>
          </cell>
          <cell r="DT15" t="str">
            <v>lot</v>
          </cell>
          <cell r="DU15">
            <v>0.15</v>
          </cell>
          <cell r="DV15">
            <v>0.1</v>
          </cell>
          <cell r="DW15">
            <v>0.25</v>
          </cell>
          <cell r="DX15" t="str">
            <v>PVC conduits and fittings shall be unplasticized Polyvinyl Chloride (uPVC), schedule 40 and uniform in thickness.</v>
          </cell>
          <cell r="DY15" t="str">
            <v>a.) Capacity: 500kVA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5" t="str">
            <v>Pipe shall be unplasticized Polyvinyl Chloride (uPVC), schedule 40 and uniform in thickness.</v>
          </cell>
          <cell r="EA15" t="str">
            <v>Pipe shall be unplasticized Polyvinyl Chloride (uPVC), schedule 40 and uniform in thickness,  compression and impact resistant, non-corrosive, weatherproof</v>
          </cell>
        </row>
        <row r="16">
          <cell r="CD16" t="str">
            <v>20mmØ straight connector</v>
          </cell>
          <cell r="CE16" t="str">
            <v>pc/s</v>
          </cell>
          <cell r="CF16">
            <v>0.15</v>
          </cell>
          <cell r="CG16">
            <v>0.1</v>
          </cell>
          <cell r="CH16">
            <v>0.25</v>
          </cell>
          <cell r="CI16" t="str">
            <v>Rodent control</v>
          </cell>
          <cell r="CJ16" t="str">
            <v>lot</v>
          </cell>
          <cell r="CK16">
            <v>0.15</v>
          </cell>
          <cell r="CL16">
            <v>0.1</v>
          </cell>
          <cell r="CM16">
            <v>0.25</v>
          </cell>
          <cell r="CN16" t="str">
            <v>Cobblestone</v>
          </cell>
          <cell r="CO16" t="str">
            <v>sqm</v>
          </cell>
          <cell r="CP16">
            <v>0.15</v>
          </cell>
          <cell r="CQ16">
            <v>0.1</v>
          </cell>
          <cell r="CR16">
            <v>0.25</v>
          </cell>
          <cell r="CS16" t="str">
            <v>Wheel loaders</v>
          </cell>
          <cell r="CT16" t="str">
            <v>lot</v>
          </cell>
          <cell r="CU16">
            <v>0.15</v>
          </cell>
          <cell r="CV16">
            <v>0.1</v>
          </cell>
          <cell r="CW16">
            <v>0.25</v>
          </cell>
          <cell r="CX16" t="str">
            <v>-</v>
          </cell>
          <cell r="CY16" t="str">
            <v>The following furnitures shall be refurbished and shall look brand new upon delivery on site:
1. Guard's podium
2. Poster module
3. Flag stand</v>
          </cell>
          <cell r="CZ16" t="str">
            <v>Concrete mixture/ratio shall be class A.</v>
          </cell>
          <cell r="DB16" t="str">
            <v>Refer to fabrication details at DBP standard booklet</v>
          </cell>
          <cell r="DE16" t="str">
            <v>a.) Door dimensions: 700mm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v>
          </cell>
          <cell r="DH16" t="str">
            <v>a.) Chair shall be 3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v>
          </cell>
          <cell r="DI16" t="str">
            <v>a.) Capacity shall be 10lbs.
b.) Chemical shall be hexfluoropropane.
c.) Fire extinguisher shall be wall mounted.
d.) Fire extinguisher shall be BFP approved.
e.) Refer to fire protection plans for fire extinguisher location.</v>
          </cell>
          <cell r="DS16" t="str">
            <v>150kVA 60hz 230V 3-phase generator set (outdoor type)</v>
          </cell>
          <cell r="DT16" t="str">
            <v>lot</v>
          </cell>
          <cell r="DU16">
            <v>0.15</v>
          </cell>
          <cell r="DV16">
            <v>0.1</v>
          </cell>
          <cell r="DW16">
            <v>0.25</v>
          </cell>
          <cell r="DX16" t="str">
            <v>PVC conduits and fittings shall be unplasticized Polyvinyl Chloride (uPVC), schedule 40 and uniform in thickness.</v>
          </cell>
          <cell r="DY16" t="str">
            <v>a.) Capacity: 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6" t="str">
            <v>Pipe shall be unplasticized Polyvinyl Chloride (uPVC), schedule 40 and uniform in thickness.</v>
          </cell>
          <cell r="EA16" t="str">
            <v>Straight connector shall be unplasticized Polyvinyl Chloride (uPVC), schedule 40 and uniform in thickness.</v>
          </cell>
        </row>
        <row r="17">
          <cell r="CD17" t="str">
            <v>20mmØ angle connector</v>
          </cell>
          <cell r="CE17" t="str">
            <v>pc/s</v>
          </cell>
          <cell r="CF17">
            <v>0.15</v>
          </cell>
          <cell r="CG17">
            <v>0.1</v>
          </cell>
          <cell r="CH17">
            <v>0.25</v>
          </cell>
          <cell r="CI17" t="str">
            <v>Termite control</v>
          </cell>
          <cell r="CJ17" t="str">
            <v>lot</v>
          </cell>
          <cell r="CK17">
            <v>0.15</v>
          </cell>
          <cell r="CL17">
            <v>0.1</v>
          </cell>
          <cell r="CM17">
            <v>0.25</v>
          </cell>
          <cell r="CN17" t="str">
            <v>Concrete curbs and gutters</v>
          </cell>
          <cell r="CO17" t="str">
            <v>cum</v>
          </cell>
          <cell r="CP17">
            <v>0.15</v>
          </cell>
          <cell r="CQ17">
            <v>0.1</v>
          </cell>
          <cell r="CR17">
            <v>0.25</v>
          </cell>
          <cell r="CS17" t="str">
            <v>Skid steer</v>
          </cell>
          <cell r="CT17" t="str">
            <v>lot</v>
          </cell>
          <cell r="CU17">
            <v>0.15</v>
          </cell>
          <cell r="CV17">
            <v>0.1</v>
          </cell>
          <cell r="CW17">
            <v>0.25</v>
          </cell>
          <cell r="CX17" t="str">
            <v>Initial site layout shall be approved by DBP before proceeding with any civil works (if applicable).</v>
          </cell>
          <cell r="CZ17" t="str">
            <v>Concrete mixture/ratio shall be class B.</v>
          </cell>
          <cell r="DB17" t="str">
            <v>Refer to fabrication details at DBP standard booklet</v>
          </cell>
          <cell r="DD17" t="str">
            <v>Waterproofing shall be mineral polybond 4.5kg torch-on membrane waterproofing.</v>
          </cell>
          <cell r="DE17" t="str">
            <v>a.) Door dimensions: 800mm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v>
          </cell>
          <cell r="DH17" t="str">
            <v>a.) Chair shall be 4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v>
          </cell>
          <cell r="DS17" t="str">
            <v>169kVA 60hz 230V 3-phase generator set (outdoor type)</v>
          </cell>
          <cell r="DT17" t="str">
            <v>lot</v>
          </cell>
          <cell r="DU17">
            <v>0.15</v>
          </cell>
          <cell r="DV17">
            <v>0.1</v>
          </cell>
          <cell r="DW17">
            <v>0.25</v>
          </cell>
          <cell r="DX17" t="str">
            <v>PVC conduits and fittings shall be unplasticized Polyvinyl Chloride (uPVC), schedule 40 and uniform in thickness.</v>
          </cell>
          <cell r="DY17" t="str">
            <v>a.) Capacity: 10kVA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7" t="str">
            <v>Elbow shall be unplasticized Polyvinyl Chloride (uPVC), schedule 40 and uniform in thickness.</v>
          </cell>
          <cell r="EA17" t="str">
            <v>Angle connector shall be unplasticized Polyvinyl Chloride (uPVC), schedule 40 and uniform in thickness.</v>
          </cell>
        </row>
        <row r="18">
          <cell r="CD18" t="str">
            <v>Hanger and support</v>
          </cell>
          <cell r="CE18" t="str">
            <v>lot</v>
          </cell>
          <cell r="CF18">
            <v>0.15</v>
          </cell>
          <cell r="CG18">
            <v>0.1</v>
          </cell>
          <cell r="CH18">
            <v>0.25</v>
          </cell>
          <cell r="CI18" t="str">
            <v>Soil poisoning</v>
          </cell>
          <cell r="CJ18" t="str">
            <v>lot</v>
          </cell>
          <cell r="CK18">
            <v>0.15</v>
          </cell>
          <cell r="CL18">
            <v>0.1</v>
          </cell>
          <cell r="CM18">
            <v>0.25</v>
          </cell>
          <cell r="CN18" t="str">
            <v>Concrete steps and ramps</v>
          </cell>
          <cell r="CO18" t="str">
            <v>cu.m</v>
          </cell>
          <cell r="CP18">
            <v>0.15</v>
          </cell>
          <cell r="CQ18">
            <v>0.1</v>
          </cell>
          <cell r="CR18">
            <v>0.25</v>
          </cell>
          <cell r="CS18" t="str">
            <v>Flat bed trucks</v>
          </cell>
          <cell r="CT18" t="str">
            <v>lot</v>
          </cell>
          <cell r="CU18">
            <v>0.15</v>
          </cell>
          <cell r="CV18">
            <v>0.1</v>
          </cell>
          <cell r="CW18">
            <v>0.25</v>
          </cell>
          <cell r="CX18" t="str">
            <v>a.) Daily site cleaning shall be required.
b.) Final and thorough cleaning shall be done prior to turn-over of site to DBP.</v>
          </cell>
          <cell r="CZ18" t="str">
            <v>Concrete mixture/ratio shall be class A.</v>
          </cell>
          <cell r="DB18" t="str">
            <v>Refer to fabrication details at DBP standard booklet</v>
          </cell>
          <cell r="DE18" t="str">
            <v>a.) Door dimensions: 900mm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v>
          </cell>
          <cell r="DH18" t="str">
            <v>a.) Chair shall be made of  high back black leatherette cushion seat with molded foam- cushion upholstered backrest; padded armrest; gas lift; chrome plated star base; tilting/swivel mechanism and twin caster.
b.) Seat dimensions shall be minimum of 550mm x 600mm.
c.) Backrest dimensions shall be minimum of 520mm x 740mm
e.) Chair height shall be minimum of 1200mm (adjustable height)
f.) Design shall be same or similar as to the photo at DBP standard booklet.</v>
          </cell>
          <cell r="DS18" t="str">
            <v>175kVA 60hz 230V 3-phase generator set (outdoor type)</v>
          </cell>
          <cell r="DT18" t="str">
            <v>lot</v>
          </cell>
          <cell r="DU18">
            <v>0.15</v>
          </cell>
          <cell r="DV18">
            <v>0.1</v>
          </cell>
          <cell r="DW18">
            <v>0.25</v>
          </cell>
          <cell r="DY18" t="str">
            <v>a.) Capacity: 15kVA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8" t="str">
            <v>Elbow shall be unplasticized Polyvinyl Chloride (uPVC), schedule 40 and uniform in thickness.</v>
          </cell>
          <cell r="EA18" t="str">
            <v>Hanger rod shall be 6mm dia. bar with expansion shield and bolted on underslab.</v>
          </cell>
        </row>
        <row r="19">
          <cell r="CD19" t="str">
            <v>Consumables (tape, tagging, PVC cement and accessories)</v>
          </cell>
          <cell r="CE19" t="str">
            <v>lot</v>
          </cell>
          <cell r="CF19">
            <v>0</v>
          </cell>
          <cell r="CG19">
            <v>0.1</v>
          </cell>
          <cell r="CH19">
            <v>0.1</v>
          </cell>
          <cell r="CI19" t="str">
            <v>Gravel bedding</v>
          </cell>
          <cell r="CJ19" t="str">
            <v>cum</v>
          </cell>
          <cell r="CK19">
            <v>0.15</v>
          </cell>
          <cell r="CL19">
            <v>0.1</v>
          </cell>
          <cell r="CM19">
            <v>0.25</v>
          </cell>
          <cell r="CN19" t="str">
            <v>Concrete sidewalk</v>
          </cell>
          <cell r="CO19" t="str">
            <v>cum</v>
          </cell>
          <cell r="CP19">
            <v>0.15</v>
          </cell>
          <cell r="CQ19">
            <v>0.1</v>
          </cell>
          <cell r="CR19">
            <v>0.25</v>
          </cell>
          <cell r="CS19" t="str">
            <v>Heavy hauler</v>
          </cell>
          <cell r="CT19" t="str">
            <v>lot</v>
          </cell>
          <cell r="CU19">
            <v>0.15</v>
          </cell>
          <cell r="CV19">
            <v>0.1</v>
          </cell>
          <cell r="CW19">
            <v>0.25</v>
          </cell>
          <cell r="CX19" t="str">
            <v>a.) All old materials, trash, debris, including hazardous waste (spills) shall be removed from the immediate work area as the work progresses. It shall be carefully piled up and/or properly seggregated in a appropriate container before disposal.
b.) Weekly hauling is required.</v>
          </cell>
          <cell r="CZ19" t="str">
            <v>Concrete mixture/ratio shall be class A.</v>
          </cell>
          <cell r="DB19" t="str">
            <v>Refer to fabrication details at DBP standard booklet</v>
          </cell>
          <cell r="DE19" t="str">
            <v>a.) Door dimensions: 700mm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v>
          </cell>
          <cell r="DF19" t="str">
            <v>a.) Tile size: 600mm x 600mm (verify applicable thickness)
b.) Tiles shall be polished homogenous tiles (full body porcelain tiles) with white finish.
c.) Contractor shall provide sample/s for DBP approval.
d.) Refer to tiling layout at architectural plans.</v>
          </cell>
          <cell r="DH19" t="str">
            <v>a.) Chair shall be made of fabric molded foam-cushion upholstered seat and backrest; gas lift; with armrest;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v>
          </cell>
          <cell r="DJ19" t="str">
            <v>a.) Faucet shall be above-counter mounted, stainless steel finish with lever handle and standard spout.
b.) Design shall be same or similar as to the photo at DBP standard booklet.</v>
          </cell>
          <cell r="DS19" t="str">
            <v>188kVA 60hz 230V 3-phase generator set (outdoor type)</v>
          </cell>
          <cell r="DT19" t="str">
            <v>lot</v>
          </cell>
          <cell r="DU19">
            <v>0.15</v>
          </cell>
          <cell r="DV19">
            <v>0.1</v>
          </cell>
          <cell r="DW19">
            <v>0.25</v>
          </cell>
          <cell r="DY19" t="str">
            <v>a.) Capacity: 25kVA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19" t="str">
            <v>Elbow shall be unplasticized Polyvinyl Chloride (uPVC), schedule 40 and uniform in thickness.</v>
          </cell>
          <cell r="EA19" t="str">
            <v>All necessary consumables to complete the electrical works shall be included.</v>
          </cell>
        </row>
        <row r="20">
          <cell r="CD20" t="str">
            <v>Junction box with cover (ga#16)</v>
          </cell>
          <cell r="CE20" t="str">
            <v>set/s</v>
          </cell>
          <cell r="CF20">
            <v>0.15</v>
          </cell>
          <cell r="CG20">
            <v>0.1</v>
          </cell>
          <cell r="CH20">
            <v>0.25</v>
          </cell>
          <cell r="CI20" t="str">
            <v>Vegetation control</v>
          </cell>
          <cell r="CJ20" t="str">
            <v>lot</v>
          </cell>
          <cell r="CK20">
            <v>0.15</v>
          </cell>
          <cell r="CL20">
            <v>0.1</v>
          </cell>
          <cell r="CM20">
            <v>0.25</v>
          </cell>
          <cell r="CN20" t="str">
            <v>Concrete driveways</v>
          </cell>
          <cell r="CO20" t="str">
            <v>cum</v>
          </cell>
          <cell r="CP20">
            <v>0.15</v>
          </cell>
          <cell r="CQ20">
            <v>0.1</v>
          </cell>
          <cell r="CR20">
            <v>0.25</v>
          </cell>
          <cell r="CS20" t="str">
            <v>Graders</v>
          </cell>
          <cell r="CT20" t="str">
            <v>lot</v>
          </cell>
          <cell r="CU20">
            <v>0.15</v>
          </cell>
          <cell r="CV20">
            <v>0.1</v>
          </cell>
          <cell r="CW20">
            <v>0.25</v>
          </cell>
          <cell r="CX20" t="str">
            <v>Three (3) sets of blueprint signed and sealed; and CAD file shall be be sent thru email</v>
          </cell>
          <cell r="CZ20" t="str">
            <v>Concrete mixture/ratio shall be class B.</v>
          </cell>
          <cell r="DB20" t="str">
            <v>Refer to fabrication details at DBP standard booklet</v>
          </cell>
          <cell r="DE20" t="str">
            <v>a.) Door dimensions: 800mm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v>
          </cell>
          <cell r="DF20" t="str">
            <v>a.) Tile size: 600mm x 600mm (verify applicable thickness)
b.) Tiles shall be polished homogenous tiles (full body porcelain tiles) with gray finish.
c.) 3mm tile grout matching the tile color shall be provided.
d) Contractor shall provide samples for DBP approval.
e.) Refer to tiling layout at architectural plans.</v>
          </cell>
          <cell r="DH20" t="str">
            <v>a.) Chair shall be made of fabric molded foam-cushion upholstered seat and backrest; without armrest; gas lift;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v>
          </cell>
          <cell r="DJ20" t="str">
            <v>a.) Faucet shall be above-counter mounted, stainless steel finish with mixer handle and standard spout.
b.) Design shall be same or similar as to the photo at DBP standard booklet.</v>
          </cell>
          <cell r="DS20" t="str">
            <v>200kVA 60hz 230V 3-phase generator set (outdoor type)</v>
          </cell>
          <cell r="DT20" t="str">
            <v>lot</v>
          </cell>
          <cell r="DU20">
            <v>0.15</v>
          </cell>
          <cell r="DV20">
            <v>0.1</v>
          </cell>
          <cell r="DW20">
            <v>0.25</v>
          </cell>
          <cell r="DY20" t="str">
            <v>a.) Capacity: 37.5kVA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0" t="str">
            <v>Elbow shall be unplasticized Polyvinyl Chloride (uPVC), schedule 40 and uniform in thickness.</v>
          </cell>
          <cell r="EA20" t="str">
            <v>a.) Junction box dimensions: 4" x 4" (GA#16)
b.) Junction box deep type with cover and shall be made of galvanized iron.</v>
          </cell>
        </row>
        <row r="21">
          <cell r="CD21" t="str">
            <v>Utility box (ga#16)</v>
          </cell>
          <cell r="CE21" t="str">
            <v>set/s</v>
          </cell>
          <cell r="CF21">
            <v>0.15</v>
          </cell>
          <cell r="CG21">
            <v>0.1</v>
          </cell>
          <cell r="CH21">
            <v>0.25</v>
          </cell>
          <cell r="CI21" t="str">
            <v>Geosynthetics</v>
          </cell>
          <cell r="CJ21" t="str">
            <v>sqm</v>
          </cell>
          <cell r="CK21">
            <v>0.15</v>
          </cell>
          <cell r="CL21">
            <v>0.1</v>
          </cell>
          <cell r="CM21">
            <v>0.25</v>
          </cell>
          <cell r="CN21" t="str">
            <v>Concrete parking bumpers</v>
          </cell>
          <cell r="CO21" t="str">
            <v>set/s</v>
          </cell>
          <cell r="CP21">
            <v>0.15</v>
          </cell>
          <cell r="CQ21">
            <v>0.1</v>
          </cell>
          <cell r="CR21">
            <v>0.25</v>
          </cell>
          <cell r="CS21" t="str">
            <v>Concrete boom</v>
          </cell>
          <cell r="CT21" t="str">
            <v>lot</v>
          </cell>
          <cell r="CU21">
            <v>0.15</v>
          </cell>
          <cell r="CV21">
            <v>0.1</v>
          </cell>
          <cell r="CW21">
            <v>0.25</v>
          </cell>
          <cell r="CZ21" t="str">
            <v>Concrete mixture/ratio shall be class B.</v>
          </cell>
          <cell r="DA21" t="str">
            <v>a.) CHB shall be 700 PSI compressive strength (minimum) provided with test results, normal in weight and in conformance to ASTM C-90, Type 1.
b.) Rebar diameter shall be 10mm.
c.) Concrete filler mixture/ratio shall be class A.
d.) Both sides shall be plastered
e.) Refer to CHB wall details at DBP standard booklet.</v>
          </cell>
          <cell r="DB21" t="str">
            <v>Refer to fabrication details at DBP standard booklet</v>
          </cell>
          <cell r="DF21" t="str">
            <v>a.) Tile size: 600mm x 600mm (verify applicable thickness)
b.) Tiles shall be non-skid/slip homogenous tiles (full body porcelain tiles) with brown finish.
c.) 3mm tile grout matching the tile color shall be provided.
d.) Contractor shall provide samples for DBP approval.
e.) Refer to tiling layout at architectural plans.</v>
          </cell>
          <cell r="DH21" t="str">
            <v>a.) Chair materials shall be fabric moulded-cushion upholstered backrest and seat, without armrest; gas lift; tilting/swivel mechanism; five (5) legged with foot ring and fixed base.
b.) Fabric color shall be twilight blue.
c.) Design shall be same or similar as to the photo at DBP standard booklet.</v>
          </cell>
          <cell r="DJ21" t="str">
            <v>a.) Faucet shall be above-counter mounted, stainless steel finish with pull-out handle and standard spout.
b.) Design shall be same or similar as to the photo at DBP standard booklet.</v>
          </cell>
          <cell r="DS21" t="str">
            <v>225kVA 60hz 230V 3-phase generator set (outdoor type)</v>
          </cell>
          <cell r="DT21" t="str">
            <v>lot</v>
          </cell>
          <cell r="DU21">
            <v>0.15</v>
          </cell>
          <cell r="DV21">
            <v>0.1</v>
          </cell>
          <cell r="DW21">
            <v>0.25</v>
          </cell>
          <cell r="DY21" t="str">
            <v>a.) Capacity: 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1" t="str">
            <v>Elbow shall be unplasticized Polyvinyl Chloride (uPVC), schedule 40 and uniform in thickness.</v>
          </cell>
          <cell r="EA21" t="str">
            <v>a.) Utility box dimensions: 4" x 2" (GA#16)
b.) Utility box deep type and shall be made of galvanized iron.</v>
          </cell>
        </row>
        <row r="22">
          <cell r="CD22" t="str">
            <v>Pullbox (ga#16)</v>
          </cell>
          <cell r="CE22" t="str">
            <v>set/s</v>
          </cell>
          <cell r="CF22">
            <v>0.15</v>
          </cell>
          <cell r="CG22">
            <v>0.1</v>
          </cell>
          <cell r="CH22">
            <v>0.25</v>
          </cell>
          <cell r="CI22" t="str">
            <v>Geotextiles</v>
          </cell>
          <cell r="CJ22" t="str">
            <v>sqm</v>
          </cell>
          <cell r="CK22">
            <v>0.15</v>
          </cell>
          <cell r="CL22">
            <v>0.1</v>
          </cell>
          <cell r="CM22">
            <v>0.25</v>
          </cell>
          <cell r="CN22" t="str">
            <v>Concrete plantbox/es</v>
          </cell>
          <cell r="CO22" t="str">
            <v>lot</v>
          </cell>
          <cell r="CP22">
            <v>0.15</v>
          </cell>
          <cell r="CQ22">
            <v>0.1</v>
          </cell>
          <cell r="CR22">
            <v>0.25</v>
          </cell>
          <cell r="CZ22" t="str">
            <v>Concrete mixture/ratio shall be class A.</v>
          </cell>
          <cell r="DB22" t="str">
            <v>a.) Material shall 1 1/2" x 1 1/2" thick angle bar and fully-welded on joints.
b) Refer to miscellaneous details at mechanical plan.</v>
          </cell>
          <cell r="DF22" t="str">
            <v>a.) Tile size: 600mm x 600mm (verify applicable thickness)
b.) Tiles shall be non-skid/slip rustic tiles (full body porcelain tiles) for exterior use.
c.) 3mm tile grout matching the tile color shall be provided.
d.) Contractor shall provide sample/s for DBP approval.
e.) Refer to tiling layout at architectural plans.</v>
          </cell>
          <cell r="DH22" t="str">
            <v>a.) Chair shall be made of fabric molded foam-cushion upholstered seat and backrest; gas lift; with arm rest; nylon star base with twin caster; tilting/swivel mechanism.
b.) Fabric color shall be twilight blue.
c.) Seat dimensions shall be minimum of 500mm x 470mm.
d.) Backrest dimensions shall be minimum of 450mm x 500mm
e.) Chair height shall be minimum of 880mm (adjustable height)
f.) Design shall be same or similar as to the photo at DBP standard booklet.</v>
          </cell>
          <cell r="DJ22" t="str">
            <v>a.) Faucet shall be above-counter mounted, stainless steel finish with automatic sensor and standard spout.
b.) Design shall be same or similar as to the photo at DBP standard booklet.</v>
          </cell>
          <cell r="DS22" t="str">
            <v>250kVA 60hz 230V 3-phase generator set (outdoor type)</v>
          </cell>
          <cell r="DT22" t="str">
            <v>lot</v>
          </cell>
          <cell r="DU22">
            <v>0.15</v>
          </cell>
          <cell r="DV22">
            <v>0.1</v>
          </cell>
          <cell r="DW22">
            <v>0.25</v>
          </cell>
          <cell r="DX22" t="str">
            <v>All necessary consumables to complete the HVACl works shall be included.</v>
          </cell>
          <cell r="DY22" t="str">
            <v>a.) Capacity: 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2" t="str">
            <v>Coupling shall be unplasticized Polyvinyl Chloride (uPVC), schedule 40 and uniform in thickness.</v>
          </cell>
          <cell r="EA22" t="str">
            <v>a.) Pullbox dimensions: 24"x 24" x 16" (GA#16)
b.) Pullbox material shall be made of galvanized iron.</v>
          </cell>
        </row>
        <row r="23">
          <cell r="CD23" t="str">
            <v>Fire alarm control panel (FACP)</v>
          </cell>
          <cell r="CE23" t="str">
            <v>set/s</v>
          </cell>
          <cell r="CF23">
            <v>0.15</v>
          </cell>
          <cell r="CG23">
            <v>0.1</v>
          </cell>
          <cell r="CH23">
            <v>0.25</v>
          </cell>
          <cell r="CI23" t="str">
            <v>Geomembranes</v>
          </cell>
          <cell r="CJ23" t="str">
            <v>sqm</v>
          </cell>
          <cell r="CK23">
            <v>0.15</v>
          </cell>
          <cell r="CL23">
            <v>0.1</v>
          </cell>
          <cell r="CM23">
            <v>0.25</v>
          </cell>
          <cell r="CN23" t="str">
            <v>Metal bollards</v>
          </cell>
          <cell r="CO23" t="str">
            <v>set/s</v>
          </cell>
          <cell r="CP23">
            <v>0.15</v>
          </cell>
          <cell r="CQ23">
            <v>0.1</v>
          </cell>
          <cell r="CR23">
            <v>0.25</v>
          </cell>
          <cell r="CZ23" t="str">
            <v>Concrete mixture/ratio shall be class B.</v>
          </cell>
          <cell r="DB23" t="str">
            <v>a.) Material shall 1 1/2" x 1 1/2" thick angle bar and fully-welded on joints.
b) Refer to miscellaneous details at mechanical plan.</v>
          </cell>
          <cell r="DF23" t="str">
            <v>a.) Tile size: 300mm x 300mm (verify applicable thickness)
b.) Tiles shall be vinyl finish (cottage tan).
c.) Self-leveling grout shall be applied prior to tiles installation.
d.) Contractor shall provide sample/s for DBP approval.
e.) Refer to tiling layout at architectural plans.</v>
          </cell>
          <cell r="DH23" t="str">
            <v>a.) Chair shall be made of fabric molded foam-cushion upholstered seat and backrest; without arm rest; powder coated steel frame gauge 20 (sled type leg)
b.) Fabric color shall be twilight blue.
c.) Seat dimensions shall be minimum of 450mm x 450mm.
d.) Backrest dimensions shall be minimum of 460mm x 320mm
e.) Chair height shall be minimum of 800mm
f.) Design shall be same or similar as to the photo at DBP standard booklet.</v>
          </cell>
          <cell r="DJ23" t="str">
            <v>a.) Faucet shall be above-counter mounted, stainless steel finish with double-lever handle and standard spout.
b.) Design shall be same or similar as to the photo at DBP standard booklet.</v>
          </cell>
          <cell r="DS23" t="str">
            <v>300kVA 60hz 230V 3-phase generator set (outdoor type)</v>
          </cell>
          <cell r="DT23" t="str">
            <v>lot</v>
          </cell>
          <cell r="DU23">
            <v>0.15</v>
          </cell>
          <cell r="DV23">
            <v>0.1</v>
          </cell>
          <cell r="DW23">
            <v>0.25</v>
          </cell>
          <cell r="DX23" t="str">
            <v>Hanger rod shall be 6mm dia. bar with expansion shield and bolted on underslab.</v>
          </cell>
          <cell r="DY23" t="str">
            <v>a.) Capacity: 100kVA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3" t="str">
            <v>Coupling shall be unplasticized Polyvinyl Chloride (uPVC), schedule 40 and uniform in thickness.</v>
          </cell>
          <cell r="EA23" t="str">
            <v>a.) Contractor to refer to ECE plans for technical specfications and locations.
b.) Contractor to install all necessary accessories to complete and operate the system.
c.) Contractor to ensure compatibility with the system.</v>
          </cell>
        </row>
        <row r="24">
          <cell r="CD24" t="str">
            <v>Heat detector (addressable)</v>
          </cell>
          <cell r="CE24" t="str">
            <v>set/s</v>
          </cell>
          <cell r="CF24">
            <v>0.15</v>
          </cell>
          <cell r="CG24">
            <v>0.1</v>
          </cell>
          <cell r="CH24">
            <v>0.25</v>
          </cell>
          <cell r="CI24" t="str">
            <v>Geogrids</v>
          </cell>
          <cell r="CJ24" t="str">
            <v>sqm</v>
          </cell>
          <cell r="CK24">
            <v>0.15</v>
          </cell>
          <cell r="CL24">
            <v>0.1</v>
          </cell>
          <cell r="CM24">
            <v>0.25</v>
          </cell>
          <cell r="CN24" t="str">
            <v>Steel gate (vehicular)</v>
          </cell>
          <cell r="CO24" t="str">
            <v>lot</v>
          </cell>
          <cell r="CP24">
            <v>0.15</v>
          </cell>
          <cell r="CQ24">
            <v>0.1</v>
          </cell>
          <cell r="CR24">
            <v>0.25</v>
          </cell>
          <cell r="CZ24" t="str">
            <v>a.) Rebar scanning must be conducted prior to concrete coring.
b.) Actual diameter and number of hole/s shall be verified on site.</v>
          </cell>
          <cell r="DB24" t="str">
            <v>a.) Cage shall be made of 50mm x 50mm tubular channel grills, tubular framing including fabricated hinges and barrel bolt.
b.) Refer to fabrication details at schedule of grills details.</v>
          </cell>
          <cell r="DH24" t="str">
            <v>a.) Stool chair with leatherette foam cushion seat; without armrest and backrest; 1” x 1” powder coated tubular steel frame gauge 20.
b.) Seat finish shall be black leatherette.
c.) Seat dimensions shall be minimum of 330mm x 330mm.
d.) Chair height shall be minimum of 460mm
e.) Design shall be same or similar as to the photo at DBP standard booklet.</v>
          </cell>
          <cell r="DJ24" t="str">
            <v>a.) Faucet shall be above-counter mounted, stainless steel finish with double-mixer handle and standard spout.
b.) Design shall be same or similar as to the photo at DBP standard booklet.</v>
          </cell>
          <cell r="DS24" t="str">
            <v>330kVA 60hz 230V 3-phase generator set (outdoor type)</v>
          </cell>
          <cell r="DT24" t="str">
            <v>lot</v>
          </cell>
          <cell r="DU24">
            <v>0.15</v>
          </cell>
          <cell r="DV24">
            <v>0.1</v>
          </cell>
          <cell r="DW24">
            <v>0.25</v>
          </cell>
          <cell r="DX24" t="str">
            <v>Contractor shall holds responsibilities for mounting termination, testing and commissioning and programming to ensure that every component and system is operational</v>
          </cell>
          <cell r="DY24" t="str">
            <v xml:space="preserve">a.) Contractor shall provide and install pad/pole-mounted 150kVA, 3Φ distribution transformer with rated 60Hz
b.) The contractor shall ensure the cooling class type; Oil immersed, self-cooled (non-PCB type)
c.) Contractor to use mineral oil for insulation fluid and copper for winding with temperature rise of winding not to exceed 65ºC
d.) Contractor to install all necessary standard mounting accessories.
e.) Contractor shall submit all documents and pay all the fees necessary for permanent power application
</v>
          </cell>
          <cell r="DZ24" t="str">
            <v>Coupling shall be unplasticized Polyvinyl Chloride (uPVC), schedule 40 and uniform in thickness.</v>
          </cell>
          <cell r="EA24" t="str">
            <v>a.) Contractor to refer to ECE plans for technical specfications and locations.
b.) Contractor to install all necessary accessories to complete and operate the system.
c.) Contractor to ensure compatibility with the system.</v>
          </cell>
        </row>
        <row r="25">
          <cell r="CD25" t="str">
            <v>Smoke detector (addressable)</v>
          </cell>
          <cell r="CE25" t="str">
            <v>set/s</v>
          </cell>
          <cell r="CF25">
            <v>0.15</v>
          </cell>
          <cell r="CG25">
            <v>0.1</v>
          </cell>
          <cell r="CH25">
            <v>0.25</v>
          </cell>
          <cell r="CI25" t="str">
            <v>Sheet piling</v>
          </cell>
          <cell r="CJ25" t="str">
            <v>lot</v>
          </cell>
          <cell r="CK25">
            <v>0.15</v>
          </cell>
          <cell r="CL25">
            <v>0.1</v>
          </cell>
          <cell r="CM25">
            <v>0.25</v>
          </cell>
          <cell r="CN25" t="str">
            <v>Steel gate (pedestrian)</v>
          </cell>
          <cell r="CO25" t="str">
            <v>lot</v>
          </cell>
          <cell r="CP25">
            <v>0.15</v>
          </cell>
          <cell r="CQ25">
            <v>0.1</v>
          </cell>
          <cell r="CR25">
            <v>0.25</v>
          </cell>
          <cell r="DB25" t="str">
            <v>-</v>
          </cell>
          <cell r="DH25" t="str">
            <v>a.) Minimum shelves dimensions: 400mm width x 1840mm height x 900mm length x 5 layers
b.) Shelves shall be boltless, adjustable and in all steel materials.
c.) Design shall be same or similar as to the photo at DBP standard booklet.</v>
          </cell>
          <cell r="DJ25" t="str">
            <v>a.) Faucet shall be above-counter mounted, stainless steel finish with pull-down handle and gooseneck spout.
b.) Design shall be same or similar as to the photo at DBP standard booklet.</v>
          </cell>
          <cell r="DS25" t="str">
            <v>440kVA 60hz 230V 3-phase generator set (outdoor type)</v>
          </cell>
          <cell r="DT25" t="str">
            <v>lot</v>
          </cell>
          <cell r="DU25">
            <v>0.15</v>
          </cell>
          <cell r="DV25">
            <v>0.1</v>
          </cell>
          <cell r="DW25">
            <v>0.25</v>
          </cell>
          <cell r="DY25" t="str">
            <v>a.) Capacity: 167kVA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5" t="str">
            <v>Coupling shall be unplasticized Polyvinyl Chloride (uPVC), schedule 40 and uniform in thickness.</v>
          </cell>
          <cell r="EA25" t="str">
            <v>a.) Contractor to refer to ECE plans for technical specfications and locations.
b.) Contractor to install all necessary accessories to complete and operate the system.
c.) Contractor to ensure compatibility with the system.</v>
          </cell>
        </row>
        <row r="26">
          <cell r="CD26" t="str">
            <v>Digital optical detector with base</v>
          </cell>
          <cell r="CE26" t="str">
            <v>pc/s</v>
          </cell>
          <cell r="CF26">
            <v>0.15</v>
          </cell>
          <cell r="CG26">
            <v>0.1</v>
          </cell>
          <cell r="CH26">
            <v>0.25</v>
          </cell>
          <cell r="CI26" t="str">
            <v>Metal hydraulic shoring</v>
          </cell>
          <cell r="CJ26" t="str">
            <v>lot</v>
          </cell>
          <cell r="CK26">
            <v>0.15</v>
          </cell>
          <cell r="CL26">
            <v>0.1</v>
          </cell>
          <cell r="CM26">
            <v>0.25</v>
          </cell>
          <cell r="CN26" t="str">
            <v>Steel fence</v>
          </cell>
          <cell r="CO26" t="str">
            <v>lot</v>
          </cell>
          <cell r="CP26">
            <v>0.15</v>
          </cell>
          <cell r="CQ26">
            <v>0.1</v>
          </cell>
          <cell r="CR26">
            <v>0.25</v>
          </cell>
          <cell r="DB26" t="str">
            <v>-</v>
          </cell>
          <cell r="DC26" t="str">
            <v>Refer to fabrication details at DBP standard booklet.</v>
          </cell>
          <cell r="DH26" t="str">
            <v>a.) Locker dimensions: 72" height x 36" width x 18" depth
b.) Openings/holes: six (6)
c.) Opening dimensions: 31" height x 10" width
d.) Locker color shall be beige. Materials as per manufacturer's standard.
e.) Louvers, aluminum card holder, lock hasp, chrome plated handle, hanger rod on top and bottom shelf shalle be included.
f.) Refer to locker details at DBP standard booklet.</v>
          </cell>
          <cell r="DJ26" t="str">
            <v>a.) Faucet shall be above-counter mounted, stainless steel finish with lever handle and gooseneck spout.
b.) Design shall be same or similar as to the photo at DBP standard booklet.</v>
          </cell>
          <cell r="DS26" t="str">
            <v>500kVA 60hz 230V 3-phase generator set (outdoor type)</v>
          </cell>
          <cell r="DT26" t="str">
            <v>lot</v>
          </cell>
          <cell r="DU26">
            <v>0.15</v>
          </cell>
          <cell r="DV26">
            <v>0.1</v>
          </cell>
          <cell r="DW26">
            <v>0.25</v>
          </cell>
          <cell r="DY26" t="str">
            <v>a.) Capacity: 200kVA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6" t="str">
            <v>Coupling shall be unplasticized Polyvinyl Chloride (uPVC), schedule 40 and uniform in thickness.</v>
          </cell>
        </row>
        <row r="27">
          <cell r="CD27" t="str">
            <v>Digital dual heat detector with base</v>
          </cell>
          <cell r="CE27" t="str">
            <v>pc/s</v>
          </cell>
          <cell r="CF27">
            <v>0.15</v>
          </cell>
          <cell r="CG27">
            <v>0.1</v>
          </cell>
          <cell r="CH27">
            <v>0.25</v>
          </cell>
          <cell r="CI27" t="str">
            <v>Underpinning piers</v>
          </cell>
          <cell r="CJ27" t="str">
            <v>lot</v>
          </cell>
          <cell r="CK27">
            <v>0.15</v>
          </cell>
          <cell r="CL27">
            <v>0.1</v>
          </cell>
          <cell r="CM27">
            <v>0.25</v>
          </cell>
          <cell r="CN27" t="str">
            <v>Wire fence with steel post</v>
          </cell>
          <cell r="CO27" t="str">
            <v>lot</v>
          </cell>
          <cell r="CP27">
            <v>0.15</v>
          </cell>
          <cell r="CQ27">
            <v>0.1</v>
          </cell>
          <cell r="CR27">
            <v>0.25</v>
          </cell>
          <cell r="DB27" t="str">
            <v>a.) Housing shall be made of 50mm x 50mm tubular channel grills, tubular framing including fabricated hinges and barrel bolt.
b.) Contractor shall verify genset location and actual measurements of provision on site.</v>
          </cell>
          <cell r="DC27" t="str">
            <v>a.) Material shall be 20mm thick marine plywood for partition, shelves and swing-out cabinet doors.
b.) Accessories such as concealed pneumatic cabinet hinges and stainless cabinet handles shall be included. 
c.) All necessary mounting support, frame or backing shall be included.
d.) Refer to fabrication details at DBP standard booklet.</v>
          </cell>
          <cell r="DH27" t="str">
            <v>a.) Locker dimensions: 72" height x 36" width x 18" depth
b.) Openings/holes: nine (9)
c.) Opening dimensions: 20" height x 10" width
d.) Locker color shall be beige. Materials as per manufacturer's standard.
e.) Louvers, aluminum card holder, lock hasp, chrome plated handle, hanger rod on top and bottom shelf shalle be included.
f.) Refer to locker details at DBP standard booklet.</v>
          </cell>
          <cell r="DS27" t="str">
            <v>625kVA 60hz 230V 3-phase generator set (outdoor type)</v>
          </cell>
          <cell r="DT27" t="str">
            <v>lot</v>
          </cell>
          <cell r="DU27">
            <v>0.15</v>
          </cell>
          <cell r="DV27">
            <v>0.1</v>
          </cell>
          <cell r="DW27">
            <v>0.25</v>
          </cell>
          <cell r="DY27" t="str">
            <v>a.) Capacity: 250kVA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7" t="str">
            <v>Adapter and locknut shall be unplasticized Polyvinyl Chloride (uPVC), schedule 40 and uniform in thickness.</v>
          </cell>
          <cell r="EA27" t="str">
            <v>a.) Contractor to refer to ECE plans for technical specfications and locations.
b.) Contractor to install all necessary accessories to complete and operate the system.
c.) Contractor to ensure compatibility with the system.</v>
          </cell>
        </row>
        <row r="28">
          <cell r="CD28" t="str">
            <v>Manual call point with strobe sounder</v>
          </cell>
          <cell r="CE28" t="str">
            <v>set/s</v>
          </cell>
          <cell r="CF28">
            <v>0.15</v>
          </cell>
          <cell r="CG28">
            <v>0.1</v>
          </cell>
          <cell r="CH28">
            <v>0.25</v>
          </cell>
          <cell r="CI28" t="str">
            <v>Micropile underpinning</v>
          </cell>
          <cell r="CJ28" t="str">
            <v>lot</v>
          </cell>
          <cell r="CK28">
            <v>0.15</v>
          </cell>
          <cell r="CL28">
            <v>0.1</v>
          </cell>
          <cell r="CM28">
            <v>0.25</v>
          </cell>
          <cell r="CN28" t="str">
            <v>CHB fence</v>
          </cell>
          <cell r="CO28" t="str">
            <v>lot</v>
          </cell>
          <cell r="CP28">
            <v>0.15</v>
          </cell>
          <cell r="CQ28">
            <v>0.1</v>
          </cell>
          <cell r="CR28">
            <v>0.25</v>
          </cell>
          <cell r="CZ28" t="str">
            <v>a.) Bundwall shall be made of recinforced concrete.
b.) Verify size of genset prior to construction of bundwall.
c.) Refer to budnwall details at DBP standard booklet.</v>
          </cell>
          <cell r="DF28" t="str">
            <v>a.) All masonry/concrete walls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semi-gloss acrylic latex paint (color: white) shall be used for finishing/final coating.</v>
          </cell>
          <cell r="DG28" t="str">
            <v>a.) Signage shall be made of 1/4" thick sintra board with print on one side
b.) Refer to signage details for design and location.</v>
          </cell>
          <cell r="DH28" t="str">
            <v>a.) Locker dimensions: 72" height x 36" width x 18" depth
b.) Openings/holes: twelve (12)
c.) Opening dimensions: 15" height x 10" width
d.) Locker color shall be beige. Materials as per manufacturer's standard.
e.) Louvers, aluminum card holder, lock hasp, chrome plated handle, hanger rod on top and bottom shelf shalle be included.
f.) Refer to locker details at DBP standard booklet.</v>
          </cell>
          <cell r="DS28" t="str">
            <v>750kVA 60hz 230V 3-phase generator set (outdoor type)</v>
          </cell>
          <cell r="DT28" t="str">
            <v>lot</v>
          </cell>
          <cell r="DU28">
            <v>0.15</v>
          </cell>
          <cell r="DV28">
            <v>0.1</v>
          </cell>
          <cell r="DW28">
            <v>0.25</v>
          </cell>
          <cell r="DY28" t="str">
            <v>a.) Capacity: 333kVA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8" t="str">
            <v>Adapter and locknut shall be unplasticized Polyvinyl Chloride (uPVC), schedule 40 and uniform in thickness.</v>
          </cell>
          <cell r="EA28" t="str">
            <v>a.) Contractor to refer to ECE plans for technical specfications and locations.
b.) Contractor to install all necessary accessories to complete and operate the system.
c.) Contractor to ensure compatibility with the system.</v>
          </cell>
        </row>
        <row r="29">
          <cell r="CD29" t="str">
            <v>Digital manual call point</v>
          </cell>
          <cell r="CE29" t="str">
            <v>pc/s</v>
          </cell>
          <cell r="CF29">
            <v>0.15</v>
          </cell>
          <cell r="CG29">
            <v>0.1</v>
          </cell>
          <cell r="CH29">
            <v>0.25</v>
          </cell>
          <cell r="CI29" t="str">
            <v>Sheet piling cofferdams</v>
          </cell>
          <cell r="CJ29" t="str">
            <v>lot</v>
          </cell>
          <cell r="CK29">
            <v>0.15</v>
          </cell>
          <cell r="CL29">
            <v>0.1</v>
          </cell>
          <cell r="CM29">
            <v>0.25</v>
          </cell>
          <cell r="CN29" t="str">
            <v>Composite fence</v>
          </cell>
          <cell r="CO29" t="str">
            <v>lot</v>
          </cell>
          <cell r="CP29">
            <v>0.15</v>
          </cell>
          <cell r="CQ29">
            <v>0.1</v>
          </cell>
          <cell r="CR29">
            <v>0.25</v>
          </cell>
          <cell r="CZ29" t="str">
            <v>25mm thick styropore seismic gap</v>
          </cell>
          <cell r="DC29" t="str">
            <v>a.) Material shall be 20mm thick marine plywood with solid edging for partition, shelves and swing-out cabinet doors. 
b.) Accessories such as concealed pneumatic cabinet hinges and stainless cabinet handles shall be included.
c.) All necessary mounting support, frame or backing shall be included.
d.) Refer to fabrication details at DBP standard booklet.</v>
          </cell>
          <cell r="DE29" t="str">
            <v>a.) Door dimensions: 900mm width x 2100mm length/height x 44.5mm thickness.
b.) Materials shall be fire rated standard steel plate flush hollow core metal.
c.) Door jamb shall be GA 16 rectangular hollow section.
d.) Fabricated hinges, panic lever device and peep hole shall be included.
e.) Stainless steel cladding on the exterior side shall be included if the door will be exposed to rain.
f.) Refer to schedule of doors at DBP standard booklet.</v>
          </cell>
          <cell r="DG29" t="str">
            <v>a.) Signage shall be made of 1/4" thick clear acrylic with print on back side
b.) Signage shall be mounted using industrial grade double-sided tape.
c.) Refer to signage details for design, mounting height and location.</v>
          </cell>
          <cell r="DH29" t="str">
            <v xml:space="preserve">a.) Blinds shall be combination of polyester and PVC materials, 0.68-0.70mm thick, has an openness factor of 4-5% and color shall be 'white bone' or equivalent.
b.) Accessories such as roller tubes, brackets, control and end caps, plunger system, bottom bars and bead chains shall be included.
c.) Roller tube shall be made of aluminum with fabric location slots/strengthening fins.
d.) Brackets shall be powder coated white, made of steel and has universal fixing points.
e.) Control end and plunger end system shall be spring loaded and white in color.
f) Bead chain shall be stainless steel and has a maximum operating weight of 16 lbs.
g.) Bottom bar shall be in aluminum white finish and oval in shape to conceal and secure the fabric. 
h.) End cap shall be provided to prevent the blinds from coming out of the bracket, color/finish is white.
i.) Verify actual measurements of windows prior to fabrication of blinds.
</v>
          </cell>
          <cell r="DS29" t="str">
            <v>875kVA 60hz 230V 3-phase generator set (outdoor type)</v>
          </cell>
          <cell r="DT29" t="str">
            <v>lot</v>
          </cell>
          <cell r="DU29">
            <v>0.15</v>
          </cell>
          <cell r="DV29">
            <v>0.1</v>
          </cell>
          <cell r="DW29">
            <v>0.25</v>
          </cell>
          <cell r="DX29" t="str">
            <v>a.) Contractor must refer to mechanical plans for location and specifications.
b.) Contractor to install necessary accessories: hanger &amp; support, mouting accessories, switches</v>
          </cell>
          <cell r="DY29" t="str">
            <v>a.) Capacity: 500kVA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v>
          </cell>
          <cell r="DZ29" t="str">
            <v>Adapter and locknut shall be unplasticized Polyvinyl Chloride (uPVC), schedule 40 and uniform in thickness.</v>
          </cell>
        </row>
        <row r="30">
          <cell r="CD30" t="str">
            <v>Alarm bell</v>
          </cell>
          <cell r="CE30" t="str">
            <v>set/s</v>
          </cell>
          <cell r="CF30">
            <v>0.15</v>
          </cell>
          <cell r="CG30">
            <v>0.1</v>
          </cell>
          <cell r="CH30">
            <v>0.25</v>
          </cell>
          <cell r="CI30" t="str">
            <v>Concrete piles (driven piles)</v>
          </cell>
          <cell r="CJ30" t="str">
            <v>lot</v>
          </cell>
          <cell r="CK30">
            <v>0.15</v>
          </cell>
          <cell r="CL30">
            <v>0.1</v>
          </cell>
          <cell r="CM30">
            <v>0.25</v>
          </cell>
          <cell r="CN30" t="str">
            <v>Concrete retaining wall</v>
          </cell>
          <cell r="CO30" t="str">
            <v>sqm</v>
          </cell>
          <cell r="CP30">
            <v>0.15</v>
          </cell>
          <cell r="CQ30">
            <v>0.1</v>
          </cell>
          <cell r="CR30">
            <v>0.25</v>
          </cell>
          <cell r="CZ30" t="str">
            <v>Concrete mixture/ratio shall be class A.</v>
          </cell>
          <cell r="DB30" t="str">
            <v>-</v>
          </cell>
          <cell r="DC30" t="str">
            <v>a.) Material shall be 20mm thick marine plywood with solid edging for partition, shelves, cove and swing-out cabinet doors. 
b.) Accessories such as concealed pneumatic cabinet hinges and stainless cabinet handles shall be included.
c.) All necessary mounting support, frame or backing shall be included.
d.) Refer to fabrication details at DBP standard booklet.</v>
          </cell>
          <cell r="DG30" t="str">
            <v>a.) Signage shall be made of 1/4" thick clear acrylic with print on back side
b.) Signage shall be mounted using industrial grade double-sided tape.
c.) Refer to signage details for design, mounting height and location.</v>
          </cell>
          <cell r="DS30" t="str">
            <v>1000kVA 60hz 230V 3-phase generator set (outdoor type)</v>
          </cell>
          <cell r="DT30" t="str">
            <v>lot</v>
          </cell>
          <cell r="DU30">
            <v>0.15</v>
          </cell>
          <cell r="DV30">
            <v>0.1</v>
          </cell>
          <cell r="DW30">
            <v>0.25</v>
          </cell>
          <cell r="DX30" t="str">
            <v>a.) Contractor must refer to mechanical plans for location and specifications.
b.) Contractor to install necessary accessories: hanger &amp; support, mouting accessories, switches</v>
          </cell>
          <cell r="DZ30" t="str">
            <v>Adapter and locknut shall be unplasticized Polyvinyl Chloride (uPVC), schedule 40 and uniform in thickness.</v>
          </cell>
        </row>
        <row r="31">
          <cell r="CD31" t="str">
            <v>Addressable sounder strobe</v>
          </cell>
          <cell r="CE31" t="str">
            <v>pc/s</v>
          </cell>
          <cell r="CF31">
            <v>0.15</v>
          </cell>
          <cell r="CG31">
            <v>0.1</v>
          </cell>
          <cell r="CH31">
            <v>0.25</v>
          </cell>
          <cell r="CI31" t="str">
            <v>Steel piles (driven piles)</v>
          </cell>
          <cell r="CJ31" t="str">
            <v>lot</v>
          </cell>
          <cell r="CK31">
            <v>0.15</v>
          </cell>
          <cell r="CL31">
            <v>0.1</v>
          </cell>
          <cell r="CM31">
            <v>0.25</v>
          </cell>
          <cell r="CN31" t="str">
            <v>Gabion retaining wall</v>
          </cell>
          <cell r="CO31" t="str">
            <v>cum</v>
          </cell>
          <cell r="CP31">
            <v>0.15</v>
          </cell>
          <cell r="CQ31">
            <v>0.1</v>
          </cell>
          <cell r="CR31">
            <v>0.25</v>
          </cell>
          <cell r="CZ31" t="str">
            <v>Concrete mixture/ratio shall be class A.</v>
          </cell>
          <cell r="DB31" t="str">
            <v>-</v>
          </cell>
          <cell r="DG31" t="str">
            <v>a.) Signage shall be made of 1/4" thick clear acrylic with print on back side
b.) Signage shall be mounted using industrial grade double-sided tape.
c.) Refer to signage details for design, mounting height and location.</v>
          </cell>
          <cell r="DS31" t="str">
            <v>1250kVA 60hz 230V 3-phase generator set (outdoor type)</v>
          </cell>
          <cell r="DT31" t="str">
            <v>lot</v>
          </cell>
          <cell r="DU31">
            <v>0.15</v>
          </cell>
          <cell r="DV31">
            <v>0.1</v>
          </cell>
          <cell r="DW31">
            <v>0.25</v>
          </cell>
          <cell r="DX31" t="str">
            <v>PVC conduits and fittings shall be unplasticized Polyvinyl Chloride (uPVC), schedule 40 and uniform in thickness.</v>
          </cell>
          <cell r="DY31" t="str">
            <v>a. Contractor shall provide, install and erect concrete/steel pole or transformer pad.
b. Contractor shall comply with the approved design provided by the local electric service provider.</v>
          </cell>
          <cell r="DZ31" t="str">
            <v>Adapter and locknut shall be unplasticized Polyvinyl Chloride (uPVC), schedule 40 and uniform in thickness.</v>
          </cell>
          <cell r="EA31" t="str">
            <v>a.) Contractor to refer to ECE plans for technical specfications and locations.
b.) Contractor to install all necessary accessories to complete and operate the system.
c.) Contractor to ensure compatibility with the system.</v>
          </cell>
        </row>
        <row r="32">
          <cell r="CD32" t="str">
            <v>Auto dialer for fire alarm</v>
          </cell>
          <cell r="CE32" t="str">
            <v>set/s</v>
          </cell>
          <cell r="CF32">
            <v>0.15</v>
          </cell>
          <cell r="CG32">
            <v>0.1</v>
          </cell>
          <cell r="CH32">
            <v>0.25</v>
          </cell>
          <cell r="CI32" t="str">
            <v>Concrete piles (bored piles)</v>
          </cell>
          <cell r="CJ32" t="str">
            <v>lot</v>
          </cell>
          <cell r="CK32">
            <v>0.15</v>
          </cell>
          <cell r="CL32">
            <v>0.1</v>
          </cell>
          <cell r="CM32">
            <v>0.25</v>
          </cell>
          <cell r="CN32" t="str">
            <v>Riprap</v>
          </cell>
          <cell r="CO32" t="str">
            <v>cum</v>
          </cell>
          <cell r="CP32">
            <v>0.15</v>
          </cell>
          <cell r="CQ32">
            <v>0.1</v>
          </cell>
          <cell r="CR32">
            <v>0.25</v>
          </cell>
          <cell r="CZ32" t="str">
            <v>Concrete mixture/ratio shall be class A.</v>
          </cell>
          <cell r="DB32" t="str">
            <v>-</v>
          </cell>
          <cell r="DF32" t="str">
            <v>a.) All fabricated metal components, metal doors or any metals exposed to weather shall be painted with two (2) coats of zinc oxide.
b.) Contractor shall apply applicable putty and ensure that the metal surfaces are smooth and free from holes prior to painting works.
c.) Epoxy primer (verify color) shall be applied to ensure that paint will bond to the metal surface.
d.) Two (2) coats of glossy epoxy paint (verify color) shall be used for finishing/final coating.</v>
          </cell>
          <cell r="DG32" t="str">
            <v>a.) Signage shall be made of 1/4" thick clear acrylic with print on back side
b.) Signage shall be mounted using industrial grade double-sided tape.
c.) Refer to signage details for design, mounting height and location.</v>
          </cell>
          <cell r="DS32" t="str">
            <v>1550kVA 60hz 230V 3-phase generator set (outdoor type)</v>
          </cell>
          <cell r="DT32" t="str">
            <v>lot</v>
          </cell>
          <cell r="DU32">
            <v>0.15</v>
          </cell>
          <cell r="DV32">
            <v>0.1</v>
          </cell>
          <cell r="DW32">
            <v>0.25</v>
          </cell>
          <cell r="DY32" t="str">
            <v>a.) Contractor must refer to electrical plans for location and specifications.
b.) Contractor to install all necessary accessories; nameplate, mounting accessories, grounding terminals, tin plated cooper busbars with insulators, and concrete base platform.
c.) Contractor must submit sample/s, technical specification and shop drawing for DBP’s approval before fabrication and installation
d.) No fabrication and installation shall be done without DBP’s proper approval
e.) Contractor to ensure first the application of permanent power before installation and fabrication</v>
          </cell>
          <cell r="DZ32" t="str">
            <v>End bell shall be unplasticized Polyvinyl Chloride (uPVC), schedule 40 and uniform in thickness.</v>
          </cell>
          <cell r="EA32" t="str">
            <v>a.) Contractor to refer to ECE plans for technical specfications and locations.
b.) Contractor to install all necessary accessories to complete and operate the system.
c.) Contractor to ensure compatibility with the system.</v>
          </cell>
        </row>
        <row r="33">
          <cell r="CD33" t="str">
            <v>Mounting termination, testing, commissioning and programming</v>
          </cell>
          <cell r="CE33" t="str">
            <v>lot</v>
          </cell>
          <cell r="CF33">
            <v>0.15</v>
          </cell>
          <cell r="CG33">
            <v>0.1</v>
          </cell>
          <cell r="CH33">
            <v>0.25</v>
          </cell>
          <cell r="CI33" t="str">
            <v>Steel piles (bored piles)</v>
          </cell>
          <cell r="CJ33" t="str">
            <v>lot</v>
          </cell>
          <cell r="CK33">
            <v>0.15</v>
          </cell>
          <cell r="CL33">
            <v>0.1</v>
          </cell>
          <cell r="CM33">
            <v>0.25</v>
          </cell>
          <cell r="CN33" t="str">
            <v>Exterior flagpole</v>
          </cell>
          <cell r="CO33" t="str">
            <v>lot</v>
          </cell>
          <cell r="CP33">
            <v>0.15</v>
          </cell>
          <cell r="CQ33">
            <v>0.1</v>
          </cell>
          <cell r="CR33">
            <v>0.25</v>
          </cell>
          <cell r="CZ33" t="str">
            <v>Concrete mixture/ratio shall be class A.</v>
          </cell>
          <cell r="DB33" t="str">
            <v>a.) Materials shall be 37.5mm stainless steel grab rail on 75mm dia. escutcheon plate with 4 pcs. stainless steel screws and expansion bolt.
b.) Refer to fabrication details at DBP standard booklet.</v>
          </cell>
          <cell r="DG33" t="str">
            <v>a.) Signage shall be made of 1/4" thick clear acrylic with print on back side
b.) Signage shall be mounted using industrial grade double-sided tape.
c.) Refer to signage details for design, mounting height and location.</v>
          </cell>
          <cell r="DH33" t="str">
            <v>a.) Hand dryer shall be wall-mounted, automatic with sensor, white plastic finish and can be plugged directly into a wall outlet.
b.) Mounting height shall be 1200mm above finish floor line.
c.)  Design shall be same or similar as to the photo at DBP standard booklet.</v>
          </cell>
          <cell r="DS33" t="str">
            <v>1875kVA 60hz 230V 3-phase generator set (outdoor type)</v>
          </cell>
          <cell r="DT33" t="str">
            <v>lot</v>
          </cell>
          <cell r="DU33">
            <v>0.15</v>
          </cell>
          <cell r="DV33">
            <v>0.1</v>
          </cell>
          <cell r="DW33">
            <v>0.25</v>
          </cell>
          <cell r="DY3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33" t="str">
            <v>End bell shall be unplasticized Polyvinyl Chloride (uPVC), schedule 40 and uniform in thickness.</v>
          </cell>
          <cell r="EA33" t="str">
            <v>Contractor holds responsibility for mounting termination, testing, commissioning and programming to ensure that every component and system is operational</v>
          </cell>
        </row>
        <row r="34">
          <cell r="CD34" t="str">
            <v>Burglar alarm control panel</v>
          </cell>
          <cell r="CE34" t="str">
            <v>set/s</v>
          </cell>
          <cell r="CF34">
            <v>0.15</v>
          </cell>
          <cell r="CG34">
            <v>0.1</v>
          </cell>
          <cell r="CH34">
            <v>0.25</v>
          </cell>
          <cell r="CI34" t="str">
            <v>Caissons</v>
          </cell>
          <cell r="CJ34" t="str">
            <v>lot</v>
          </cell>
          <cell r="CK34">
            <v>0.15</v>
          </cell>
          <cell r="CL34">
            <v>0.1</v>
          </cell>
          <cell r="CM34">
            <v>0.25</v>
          </cell>
          <cell r="CN34" t="str">
            <v>Concrete PWD ramp</v>
          </cell>
          <cell r="CO34" t="str">
            <v>lot</v>
          </cell>
          <cell r="CP34">
            <v>0.15</v>
          </cell>
          <cell r="CQ34">
            <v>0.1</v>
          </cell>
          <cell r="CR34">
            <v>0.25</v>
          </cell>
          <cell r="CZ34" t="str">
            <v>Concrete mixture/ratio shall be class A.</v>
          </cell>
          <cell r="DB34" t="str">
            <v>a.) Materials shall be 37.5mm stainless steel pipe railing on 6mm thick stainless steel base plate with 12mm dia. stainless steel bolts and expansion shield.
b.) Refer to fabrication details at DBP standard booklet</v>
          </cell>
          <cell r="DD34" t="str">
            <v>a.) Barrier dimensions: 0.9m height, varrying length
b.) Barrier shall be 1/4" thick clear acrylic sheet on 1cm white powder coated aluminum channel.
c.) Inclusive of 10" x 3" pigeon hole with sliding enclosure.
d.) Glass silicone sealant must be clear.</v>
          </cell>
          <cell r="DG34" t="str">
            <v>a.) Signage shall be made of 1/4" thick clear acrylic with print on back side
b.) Signage shall be mounted using industrial grade double-sided tape.
c.) Refer to signage details for design, mounting height and location.</v>
          </cell>
          <cell r="DS34" t="str">
            <v>2250kVA 60hz 230V 3-phase generator set (outdoor type)</v>
          </cell>
          <cell r="DT34" t="str">
            <v>lot</v>
          </cell>
          <cell r="DU34">
            <v>0.15</v>
          </cell>
          <cell r="DV34">
            <v>0.1</v>
          </cell>
          <cell r="DW34">
            <v>0.25</v>
          </cell>
          <cell r="DY3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34" t="str">
            <v>End bell shall be unplasticized Polyvinyl Chloride (uPVC), schedule 40 and uniform in thickness.</v>
          </cell>
          <cell r="EA34" t="str">
            <v>a.) Contractor to refer to ECE plans for technical specfications and locations.
b.) Contractor to install all necessary accessories to complete and operate the system.
c.) Contractor to ensure compatibility with the system.</v>
          </cell>
        </row>
        <row r="35">
          <cell r="CD35" t="str">
            <v>Siren with strobelights</v>
          </cell>
          <cell r="CE35" t="str">
            <v>set/s</v>
          </cell>
          <cell r="CF35">
            <v>0.15</v>
          </cell>
          <cell r="CG35">
            <v>0.1</v>
          </cell>
          <cell r="CH35">
            <v>0.25</v>
          </cell>
          <cell r="CI35" t="str">
            <v>Foundation anchors</v>
          </cell>
          <cell r="CJ35" t="str">
            <v>lot</v>
          </cell>
          <cell r="CK35">
            <v>0.15</v>
          </cell>
          <cell r="CL35">
            <v>0.1</v>
          </cell>
          <cell r="CM35">
            <v>0.25</v>
          </cell>
          <cell r="CN35" t="str">
            <v>Stainless steel railings</v>
          </cell>
          <cell r="CO35" t="str">
            <v>lot</v>
          </cell>
          <cell r="CP35">
            <v>0.15</v>
          </cell>
          <cell r="CQ35">
            <v>0.1</v>
          </cell>
          <cell r="CR35">
            <v>0.25</v>
          </cell>
          <cell r="CZ35" t="str">
            <v>Concrete mixture/ratio shall be class A.</v>
          </cell>
          <cell r="DD35" t="str">
            <v>a.) Barrier dimensions: 1.25m height, varrying length
b.) Barrier shall be 1/4" thick clear acrylic sheet on 1cm white powder coated aluminum channel.
c.) Inclusive of 10" x 3" pigeon hole with sliding enclosure.
d.) Glass silicone sealant must be clear.</v>
          </cell>
          <cell r="DE35" t="str">
            <v>a.) Grille door dimensions: 900mm width x 2100mm length/height 
b.) Materials shall be 12mm dia. vertical solid bars spaced at every 100mm and 6mm x 20mm horizontal punched flat bars frame.
c.) Other accessories such as fabricated hinges (3 sets) and double deadbolt on metal housing and shall be included.
d.) Refer to schedule of doors at DBP standard booklet.</v>
          </cell>
          <cell r="DF35" t="str">
            <v>a.) All masonry/concrete walls shall be applied with masonry neuralizer with 1:16 neuralizer-water ratio.
b.) Contractor shall apply masonry putty and ensure that the wall surface is smooth prior to painting.
c.) Primer acrylic latex paint (color: white) shall be applied to ensure that paint will bond to the wall surface.
d.) Two (2) coats of semi-gloss acrylic latex paint (color: white) shall be used for finishing/final coating.</v>
          </cell>
          <cell r="DG35" t="str">
            <v>a.) Signage shall be made of 1/4" thick clear acrylic with print on back side
b.) Signage shall be mounted using industrial grade double-sided tape.
c.) Refer to signage details for design, mounting height and location.</v>
          </cell>
          <cell r="DJ35" t="str">
            <v>Bidet shall be in stainless steel finish and at least 1m long.</v>
          </cell>
          <cell r="DS35" t="str">
            <v>1kVA 60hz 230V single phase UPS</v>
          </cell>
          <cell r="DT35" t="str">
            <v>set/s</v>
          </cell>
          <cell r="DU35">
            <v>0.15</v>
          </cell>
          <cell r="DV35">
            <v>0.1</v>
          </cell>
          <cell r="DW35">
            <v>0.25</v>
          </cell>
          <cell r="DY3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35" t="str">
            <v>End bell shall be unplasticized Polyvinyl Chloride (uPVC), schedule 40 and uniform in thickness.</v>
          </cell>
          <cell r="EA35" t="str">
            <v>a.) Contractor to refer to ECE plans for technical specfications and locations.
b.) Contractor to install all necessary accessories to complete and operate the system.
c.) Contractor to ensure compatibility with the system.</v>
          </cell>
        </row>
        <row r="36">
          <cell r="CD36" t="str">
            <v>Auto dialer for burglar alarm</v>
          </cell>
          <cell r="CE36" t="str">
            <v>set/s</v>
          </cell>
          <cell r="CF36">
            <v>0.15</v>
          </cell>
          <cell r="CG36">
            <v>0.1</v>
          </cell>
          <cell r="CH36">
            <v>0.25</v>
          </cell>
          <cell r="CI36" t="str">
            <v>Excavation</v>
          </cell>
          <cell r="CJ36" t="str">
            <v>lot</v>
          </cell>
          <cell r="CK36">
            <v>0.15</v>
          </cell>
          <cell r="CL36">
            <v>0.1</v>
          </cell>
          <cell r="CM36">
            <v>0.25</v>
          </cell>
          <cell r="CN36" t="str">
            <v>Concrete electric pole</v>
          </cell>
          <cell r="CO36" t="str">
            <v>lot</v>
          </cell>
          <cell r="CP36">
            <v>0.15</v>
          </cell>
          <cell r="CQ36">
            <v>0.1</v>
          </cell>
          <cell r="CR36">
            <v>0.25</v>
          </cell>
          <cell r="DD36" t="str">
            <v>a.) Framing shall be made of 45mm dia. stainless steel pipe vertical support with 6mm cover plate bolted on floor and underslab.
b.) Panel shall be made of 6mm thk clear solid polycarbonate without line bifocals and clipped using 6mm x 20mm stainless steel clip.
c.) Blue sticker (sultan blue 3630-157) shall be attached installed as backing of the panel.
d.) DBP logo shall be computer cut-out and laminated.
e.) All necessary miscellaneous materials/consumables such as silicon sealant, rivets and bolts shall be included.
f.) Verify actual measurements and mounting prior to sunshade fabrication.</v>
          </cell>
          <cell r="DE36" t="str">
            <v>a.) Grille door dimensions: 900mm width x 2100mm length/height 
b.) Materials shall be 12mm dia. vertical solid bars spaced at every 100mm and 6mm x 20mm horizontal punched flat bars frame.
c.) Other accessories such as door track (at interior side) and double deadbolt on metal housing and shall be included.
d.) Refer to schedule of doors at DBP standard booklet.</v>
          </cell>
          <cell r="DF36" t="str">
            <v>a.) All concrete underslab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flat finish acrylic latex paint (color: white) shall be used for finishing/final coating.</v>
          </cell>
          <cell r="DG36" t="str">
            <v>a.) Signage shall be made of 1/4" thick clear acrylic with print on back side
b.) Signage shall be mounted using industrial grade double-sided tape.
c.) Refer to signage details for design, mounting height and location.</v>
          </cell>
          <cell r="DH36" t="str">
            <v>a.) Clock shall be digital and can be plugged in an outlet.
b.) Background shall be black in color.
c.) Time, date and day shall be in LED red font.
d.) Contractor shall verify mounting height and location.</v>
          </cell>
          <cell r="DJ36" t="str">
            <v>a.) Soap dispenser shall be wall mounted , push-button type and stainless steel finish.
b.) Contractor shall verify actual mounting height and location.</v>
          </cell>
          <cell r="DS36" t="str">
            <v>2kVA 60hz 230V single phase UPS</v>
          </cell>
          <cell r="DT36" t="str">
            <v>set/s</v>
          </cell>
          <cell r="DU36">
            <v>0.15</v>
          </cell>
          <cell r="DV36">
            <v>0.1</v>
          </cell>
          <cell r="DW36">
            <v>0.25</v>
          </cell>
          <cell r="DX36" t="str">
            <v>a.) Contractor must refer to mechanical plans for location and specifications.
b.) Contractor to install necessary accessories: hanger &amp; support, mouting accessories, switches</v>
          </cell>
          <cell r="DY3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36" t="str">
            <v>End bell shall be unplasticized Polyvinyl Chloride (uPVC), schedule 40 and uniform in thickness.</v>
          </cell>
          <cell r="EA36" t="str">
            <v>a.) Contractor to refer to ECE plans for technical specfications and locations.
b.) Contractor to install all necessary accessories to complete and operate the system.
c.) Contractor to ensure compatibility with the system.</v>
          </cell>
        </row>
        <row r="37">
          <cell r="CD37" t="str">
            <v>Magnetic door contact</v>
          </cell>
          <cell r="CE37" t="str">
            <v>pc/s</v>
          </cell>
          <cell r="CF37">
            <v>0.15</v>
          </cell>
          <cell r="CG37">
            <v>0.1</v>
          </cell>
          <cell r="CH37">
            <v>0.25</v>
          </cell>
          <cell r="CI37" t="str">
            <v>Earthfill</v>
          </cell>
          <cell r="CJ37" t="str">
            <v>cum</v>
          </cell>
          <cell r="CK37">
            <v>0.15</v>
          </cell>
          <cell r="CL37">
            <v>0.1</v>
          </cell>
          <cell r="CM37">
            <v>0.25</v>
          </cell>
          <cell r="CN37" t="str">
            <v>Concrete transformer platform</v>
          </cell>
          <cell r="CO37" t="str">
            <v>lot</v>
          </cell>
          <cell r="CP37">
            <v>0.15</v>
          </cell>
          <cell r="CQ37">
            <v>0.1</v>
          </cell>
          <cell r="CR37">
            <v>0.25</v>
          </cell>
          <cell r="DB37" t="str">
            <v>Refer to structural details at DBP standard booklet for rebar size/s.</v>
          </cell>
          <cell r="DF37" t="str">
            <v>a.) All concrete underslab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flat finish acrylic latex paint (color: white) shall be used for finishing/final coating.</v>
          </cell>
          <cell r="DG37" t="str">
            <v>a.) Signage shall be made of 1/4" thick clear acrylic with print on back side
b.) Signage shall be mounted using industrial grade double-sided tape.
c.) Refer to signage details for design, mounting height and location.</v>
          </cell>
          <cell r="DJ37" t="str">
            <v>a.) Soap dispenser shall be wall mounted , touchless type and stainless steel finish.
b.) Contractor shall verify actual mounting height and location.</v>
          </cell>
          <cell r="DS37" t="str">
            <v>3kVA 60hz 230V single phase UPS</v>
          </cell>
          <cell r="DT37" t="str">
            <v>set/s</v>
          </cell>
          <cell r="DU37">
            <v>0.15</v>
          </cell>
          <cell r="DV37">
            <v>0.1</v>
          </cell>
          <cell r="DW37">
            <v>0.25</v>
          </cell>
          <cell r="DX37" t="str">
            <v>a.) Contractor must refer to mechanical plans for location and specifications.
b.) Contractor to install necessary accessories: hanger &amp; support, mouting accessories, switches</v>
          </cell>
          <cell r="DY37" t="str">
            <v>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v>
          </cell>
          <cell r="DZ37" t="str">
            <v>a.) Conduits shall be hot-dip galvanized steel material.
b.) Standard product length shall be 3.05m and has coupling on one end</v>
          </cell>
          <cell r="EA37" t="str">
            <v>a.) Contractor to refer to ECE plans for technical specfications and locations.
b.) Contractor to install all necessary accessories to complete and operate the system.
c.) Contractor to ensure compatibility with the system.</v>
          </cell>
        </row>
        <row r="38">
          <cell r="CD38" t="str">
            <v>Magnetic door contact for exit and entry (recessed type)</v>
          </cell>
          <cell r="CE38" t="str">
            <v>pc/s</v>
          </cell>
          <cell r="CF38">
            <v>0.15</v>
          </cell>
          <cell r="CG38">
            <v>0.1</v>
          </cell>
          <cell r="CH38">
            <v>0.25</v>
          </cell>
          <cell r="CN38" t="str">
            <v>Planting irrigation system</v>
          </cell>
          <cell r="CO38" t="str">
            <v>lot</v>
          </cell>
          <cell r="CP38">
            <v>0.15</v>
          </cell>
          <cell r="CQ38">
            <v>0.1</v>
          </cell>
          <cell r="CR38">
            <v>0.25</v>
          </cell>
          <cell r="DB38" t="str">
            <v>Refer to structural details for rebar size/s.</v>
          </cell>
          <cell r="DF38" t="str">
            <v>a.) Contractor shall apply masonry putty and ensure that the door and jamb surface is smooth and free from defects prior to painting.
c.) Lacquer primer paint (color: white) shall be applied to ensure that paint will bond to the wall surface.
d.) Two (2) coats of duco/high gloss lacquer paint (color: white) shall be used for finishing/final coating.</v>
          </cell>
          <cell r="DG38" t="str">
            <v>a.) Signage shall be made of 1/4" thick clear acrylic with print on back side
b.) Signage shall be mounted using industrial grade double-sided tape.
c.) Refer to signage details for design, mounting height and location.</v>
          </cell>
          <cell r="DH38" t="str">
            <v>a.) Mirror dimensions: 800mm height x 600mm length x 1/4" thick
b.) Mirror shall be frameless and with beveled edges.
c.) Contractor shall verify actual mounting height.</v>
          </cell>
          <cell r="DJ38" t="str">
            <v>a.) Soap dispenser shall be counter mounted, with pump head,  extension tube and in stainless steel finish.
b.) Contractor shall verify actual mounting height and location.</v>
          </cell>
          <cell r="DS38" t="str">
            <v>4kVA 60hz 230V single phase UPS</v>
          </cell>
          <cell r="DT38" t="str">
            <v>set/s</v>
          </cell>
          <cell r="DU38">
            <v>0.15</v>
          </cell>
          <cell r="DV38">
            <v>0.1</v>
          </cell>
          <cell r="DW38">
            <v>0.25</v>
          </cell>
          <cell r="DX38" t="str">
            <v>a.) Contractor must refer to mechanical plans for location and specifications.
b.) Contractor to install necessary accessories: hanger &amp; support, mouting accessories, switches</v>
          </cell>
          <cell r="DY3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38" t="str">
            <v>a.) Conduits shall be hot-dip galvanized steel material.
b.) Standard product length shall be 3.05m and has coupling on one end</v>
          </cell>
          <cell r="EA38" t="str">
            <v>a.) Contractor to refer to ECE plans for technical specfications and locations.
b.) Contractor to install all necessary accessories to complete and operate the system.
c.) Contractor to ensure compatibility with the system.</v>
          </cell>
        </row>
        <row r="39">
          <cell r="CD39" t="str">
            <v>Magnetic door contact for vault door (heavy duty)</v>
          </cell>
          <cell r="CE39" t="str">
            <v>pc/s</v>
          </cell>
          <cell r="CF39">
            <v>0.15</v>
          </cell>
          <cell r="CG39">
            <v>0.1</v>
          </cell>
          <cell r="CH39">
            <v>0.25</v>
          </cell>
          <cell r="CN39" t="str">
            <v>Landscaping topsoil</v>
          </cell>
          <cell r="CO39" t="str">
            <v>cum</v>
          </cell>
          <cell r="CP39">
            <v>0.15</v>
          </cell>
          <cell r="CQ39">
            <v>0.1</v>
          </cell>
          <cell r="CR39">
            <v>0.25</v>
          </cell>
          <cell r="DB39" t="str">
            <v>Refer to structural details for rebar size/s.</v>
          </cell>
          <cell r="DC39" t="str">
            <v>a.) Counter dimensions: 1.2m length (minimum) / 1.5m length (maximum) x 1.0m total width/depth x 1.1m total height.
b.) Counter shall use 20mm thick marine plywood for substrate, backing, drawers and pull-out keyboard.
c.) Countertop finish shall be made of 10mm thick solid surface, color: white. Curve shall have kiln-died tanguile solid wood moulding and edges shall be post-formed.
d.) Tabletop shall be matte laminated vinyl finish, color: light gray.
e.) Drawer handles shall be cylindrical stainless steel pull.
f.) Pull-out keyboard shall have solid edging and extendable drawer guide.
g.) Baseboard shall be stainless steel mirror finish.
h.) Base must have floor leveller.
i.) Accessories such as forms rack, picos tray and rubber mat shall be included.
j.) Forms rack shall be made of 4.5mm thick clear acrylic.
k.) Picos tray shall be made of 6mm thick clear acrylic.
l.) Rubber mat shall have velcrostrip on underside.
m.) Refer to fabrication details at DBP standard booklet.</v>
          </cell>
          <cell r="DD39" t="str">
            <v>Water leaks shall be observed if it will occur within the seven (7) days flood testing period.</v>
          </cell>
          <cell r="DF39" t="str">
            <v>a.) Contractor shall apply masonry putty and ensure that the wood surface is smooth and free from defects prior to painting.
c.) Lacquer primer paint (color: white) shall be applied to ensure that paint will bond to the wall surface.
d.) Two (2) coats of duco/high gloss lacquer paint (color: white) shall be used for finishing/final coating.</v>
          </cell>
          <cell r="DG39" t="str">
            <v>a.) Signage shall be made of 1/4" thick clear acrylic with print on back side
b.) Signage shall be mounted using industrial grade double-sided tape.
c.) Refer to signage details for design, mounting height and location.</v>
          </cell>
          <cell r="DH39" t="str">
            <v>a.) Mat shall be made of 15mm thick rug pine.
b.) Color black
c.) Tile edging and floor drain shall be provided (separate item).
d.) Refer to tiling layout and details.</v>
          </cell>
          <cell r="DS39" t="str">
            <v>5kVA 60hz 230V single phase UPS</v>
          </cell>
          <cell r="DT39" t="str">
            <v>set/s</v>
          </cell>
          <cell r="DU39">
            <v>0.15</v>
          </cell>
          <cell r="DV39">
            <v>0.1</v>
          </cell>
          <cell r="DW39">
            <v>0.25</v>
          </cell>
          <cell r="DX39" t="str">
            <v>a.) Contractor must refer to mechanical plans for location and specifications.
b.) Contractor to install necessary accessories: hanger &amp; support, mouting accessories, switches</v>
          </cell>
          <cell r="DY3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39" t="str">
            <v>a.) Conduits shall be hot-dip galvanized steel material.
b.) Standard product length shall be 3.05m and has coupling on one end</v>
          </cell>
          <cell r="EA39" t="str">
            <v>a.) Contractor to refer to ECE plans for technical specfications and locations.
b.) Contractor to install all necessary accessories to complete and operate the system.
c.) Contractor to ensure compatibility with the system.</v>
          </cell>
        </row>
        <row r="40">
          <cell r="CD40" t="str">
            <v>Hold-up buttons</v>
          </cell>
          <cell r="CE40" t="str">
            <v>set/s</v>
          </cell>
          <cell r="CF40">
            <v>0.15</v>
          </cell>
          <cell r="CG40">
            <v>0.1</v>
          </cell>
          <cell r="CH40">
            <v>0.25</v>
          </cell>
          <cell r="CN40" t="str">
            <v>Topsoil placement and grading</v>
          </cell>
          <cell r="CO40" t="str">
            <v>lot</v>
          </cell>
          <cell r="CP40">
            <v>0.15</v>
          </cell>
          <cell r="CQ40">
            <v>0.1</v>
          </cell>
          <cell r="CR40">
            <v>0.25</v>
          </cell>
          <cell r="DB40" t="str">
            <v>Refer to vault details for rebar size/s.</v>
          </cell>
          <cell r="DC40" t="str">
            <v>a.) Counter dimensions: 1.2m length (minimum) / 1.5m length (maximum) x 0.9m total width/depth x 0.75m total height.
b.) Counter shall use 20mm thick marine plywood for backing/substrate including PVC pull-out keyboard tray.
c.) Countertop finish shall be made of 10mm thick solid surface, color: white. Curve shall have kiln-died tanguile solid wood moulding and edges shall be post-formed.
d.) Tabletop shall be matte laminated vinyl finish, color: light gray.
e.) Baseboard shall be stainless steel mirror finish.
f.) Base must have floor leveller.
g.) Refer to fabrication details at DBP standard booklet.</v>
          </cell>
          <cell r="DE40" t="str">
            <v>a.) Door size: 900mm width x 2100mm length/height 
b.) Shall be made of 12mm thick clear tempered glass panel.
c.) Frosted glass sticker shall be provided
d.) Refer to schedule of doors at DBP standard booklet.</v>
          </cell>
          <cell r="DF40" t="str">
            <v>a.) All fabricated metal components shall be painted with two (2) coats of zinc oxide.
b.) Contractor shall apply applicable putty and ensure that the metal surfaces are smooth and free from defects prior to painting works.
c.) Epoxy primer (verify color) shall be applied to ensure that paint will bond to the metal surface.
d.) Two (2) coats of glossy epoxy paint (verify color) shall be used for finishing/final coating.</v>
          </cell>
          <cell r="DG40" t="str">
            <v>a.) Signage shall be made of 1/4" thick clear acrylic with print on back side
b.) Signage shall be mounted using industrial grade double-sided tape.
c.) Refer to signage details for design, mounting height and location.</v>
          </cell>
          <cell r="DS40" t="str">
            <v>6kVA 60hz 230V single phase UPS</v>
          </cell>
          <cell r="DT40" t="str">
            <v>set/s</v>
          </cell>
          <cell r="DU40">
            <v>0.15</v>
          </cell>
          <cell r="DV40">
            <v>0.1</v>
          </cell>
          <cell r="DW40">
            <v>0.25</v>
          </cell>
          <cell r="DX40" t="str">
            <v>a.) Contractor must refer to mechanical plans for location and specifications.
b.) Contractor to install necessary accessories: hanger &amp; support, mouting accessories, switches</v>
          </cell>
          <cell r="DY4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0" t="str">
            <v>a.) Conduits shall be hot-dip galvanized steel material.
b.) Standard product length shall be 3.05m and has coupling on one end</v>
          </cell>
          <cell r="EA40" t="str">
            <v>a.) Contractor to refer to ECE plans for technical specfications and locations.
b.) Contractor to install all necessary accessories to complete and operate the system.
c.) Contractor to ensure compatibility with the system.</v>
          </cell>
        </row>
        <row r="41">
          <cell r="CD41" t="str">
            <v>Foot rail switches</v>
          </cell>
          <cell r="CE41" t="str">
            <v>set/s</v>
          </cell>
          <cell r="CF41">
            <v>0.15</v>
          </cell>
          <cell r="CG41">
            <v>0.1</v>
          </cell>
          <cell r="CH41">
            <v>0.25</v>
          </cell>
          <cell r="CN41" t="str">
            <v>Groundcover</v>
          </cell>
          <cell r="CO41" t="str">
            <v>lot</v>
          </cell>
          <cell r="CP41">
            <v>0.15</v>
          </cell>
          <cell r="CQ41">
            <v>0.1</v>
          </cell>
          <cell r="CR41">
            <v>0.25</v>
          </cell>
          <cell r="DB41" t="str">
            <v>Refer to structural details for rebar size/s.</v>
          </cell>
          <cell r="DC41" t="str">
            <v>Refer to fabrication details at DBP standard booklet.</v>
          </cell>
          <cell r="DE41" t="str">
            <v>a.) Door size: 800mm width x 2100mm length/height (2 sets)
b.) Shall be made of 12mm thick clear tempered glass panel.
c.) Refer to schedule of doors at DBP standard booklet.</v>
          </cell>
          <cell r="DG41" t="str">
            <v>a.) Signage shall be made of 1/4" thick clear acrylic with print on back side
b.) Signage shall be mounted using industrial grade double-sided tape.
c.) Refer to signage details for design, mounting height and location.</v>
          </cell>
          <cell r="DJ41" t="str">
            <v>a.) Tissue holder shall be wall-mounted (400mm above finish floor line) and in stainless steel finish.
b.) Contractor shall verify actual mounting location.</v>
          </cell>
          <cell r="DS41" t="str">
            <v>7.5kVA 60hz 230V single phase UPS</v>
          </cell>
          <cell r="DT41" t="str">
            <v>set/s</v>
          </cell>
          <cell r="DU41">
            <v>0.15</v>
          </cell>
          <cell r="DV41">
            <v>0.1</v>
          </cell>
          <cell r="DW41">
            <v>0.25</v>
          </cell>
          <cell r="DX41" t="str">
            <v>a.) Contractor must refer to mechanical plans for location and specifications.
b.) Contractor to install necessary accessories: hanger &amp; support, mouting accessories, switches</v>
          </cell>
          <cell r="DY4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1" t="str">
            <v>a.) Conduits shall be hot-dip galvanized steel material.
b.) Standard product length shall be 3.05m and has coupling on one end</v>
          </cell>
          <cell r="EA41" t="str">
            <v>a.) Contractor to refer to ECE plans for technical specfications and locations.
b.) Contractor to install all necessary accessories to complete and operate the system.
c.) Contractor to ensure compatibility with the system.</v>
          </cell>
        </row>
        <row r="42">
          <cell r="CD42" t="str">
            <v>Money clip</v>
          </cell>
          <cell r="CE42" t="str">
            <v>pc/s</v>
          </cell>
          <cell r="CF42">
            <v>0.15</v>
          </cell>
          <cell r="CG42">
            <v>0.1</v>
          </cell>
          <cell r="CH42">
            <v>0.25</v>
          </cell>
          <cell r="CN42" t="str">
            <v>Plants and bulbs</v>
          </cell>
          <cell r="CO42" t="str">
            <v>lot</v>
          </cell>
          <cell r="CP42">
            <v>0.15</v>
          </cell>
          <cell r="CQ42">
            <v>0.1</v>
          </cell>
          <cell r="CR42">
            <v>0.25</v>
          </cell>
          <cell r="DB42" t="str">
            <v>Refer to structural details at DBP standard booklet for rebar size/s.</v>
          </cell>
          <cell r="DC42" t="str">
            <v>a.) Counter shall be made of 20mm thick marine plywood.
b.) Forms shelves and countertop shall be made of 12.5mm thick tempered glass with polished edges.
c.) Waste bin door shall have push type lock and concealed hinges.
d.) Baseboard shall be stainless steel mirror finish.
e.) Base must have metal gliders.
f.) Refer to fabrication details at DBP standard booklet.</v>
          </cell>
          <cell r="DG42" t="str">
            <v>a.) Signage shall be made of 1/4" thick clear acrylic with print on back side
b.) Signage shall be mounted using industrial grade double-sided tape.
c.) Refer to signage details for design, mounting height and location.</v>
          </cell>
          <cell r="DS42" t="str">
            <v>10kVA 60hz 230V single phase UPS</v>
          </cell>
          <cell r="DT42" t="str">
            <v>set/s</v>
          </cell>
          <cell r="DU42">
            <v>0.15</v>
          </cell>
          <cell r="DV42">
            <v>0.1</v>
          </cell>
          <cell r="DW42">
            <v>0.25</v>
          </cell>
          <cell r="DX42" t="str">
            <v>a.) Contractor must refer to mechanical plans for location and specifications.
b.) Contractor to install necessary accessories: hanger &amp; support, mouting accessories, switches</v>
          </cell>
          <cell r="DY4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2" t="str">
            <v>Elbow shall be hot-dip galvanized steel material.</v>
          </cell>
          <cell r="EA42" t="str">
            <v>a.) Contractor to refer to ECE plans for technical specfications and locations.
b.) Contractor to install all necessary accessories to complete and operate the system.
c.) Contractor to ensure compatibility with the system.</v>
          </cell>
        </row>
        <row r="43">
          <cell r="CD43" t="str">
            <v>Vibration contact</v>
          </cell>
          <cell r="CE43" t="str">
            <v>set/s</v>
          </cell>
          <cell r="CF43">
            <v>0.15</v>
          </cell>
          <cell r="CG43">
            <v>0.1</v>
          </cell>
          <cell r="CH43">
            <v>0.25</v>
          </cell>
          <cell r="CN43" t="str">
            <v>Shrubs</v>
          </cell>
          <cell r="CO43" t="str">
            <v>lot</v>
          </cell>
          <cell r="CP43">
            <v>0.15</v>
          </cell>
          <cell r="CQ43">
            <v>0.1</v>
          </cell>
          <cell r="CR43">
            <v>0.25</v>
          </cell>
          <cell r="DB43" t="str">
            <v>Refer to vault details for rebar size/s.</v>
          </cell>
          <cell r="DC43" t="str">
            <v>a.) Counter dimensions: 1.5m length (maximum) x 0.75m width x 0.75m height.
b.) Counter support shall be made 2' x 4" lumber stand and 20mm thick marine plywood side panels.
c.) Countertop shall be made of HPL light gray finish on 40mm thick marine plywood with PVC edging to match laminate color.
d.) Accessories such as 280mm x 80mm rectangular grommet and PVC pull-out keyboard tray shall be included.
e.) Refer to fabrication details at DBP standard booklet.</v>
          </cell>
          <cell r="DF43" t="str">
            <v>a.) Tile trim finish shall be L-profile and in satin stainless steel.
b.) All tile end edges and door termination shall have tile trim.
c.) Contractor shall verify size depending on tile thickness.</v>
          </cell>
          <cell r="DG43" t="str">
            <v>a.) Signage shall be made of 1/4" thick clear acrylic with print on back side
b.) Signage shall be mounted using industrial grade double-sided tape.
c.) Refer to signage details for design, mounting height and location.</v>
          </cell>
          <cell r="DJ43" t="str">
            <v>a.) Towel holder shall be wall-mounted, single bar/row and in stainless steel finish.
b.) Contractor shall verify actual mounting height and location.</v>
          </cell>
          <cell r="DS43" t="str">
            <v>NOTES:</v>
          </cell>
          <cell r="DX43" t="str">
            <v>a.) Contractor shall provide and install wall mounted 45º downward tilt 150mmØ stainless steel exhaust air grille built-in with mesh for insect screen and stainless steel louver
b.) Contractor to install all necessary accessories; hanger and support, and mounting accessories.</v>
          </cell>
          <cell r="DY4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3" t="str">
            <v>Elbow shall be hot-dip galvanized steel material.</v>
          </cell>
          <cell r="EA43" t="str">
            <v>a.) Contractor to refer to ECE plans for technical specfications and locations.
b.) Contractor to install all necessary accessories to complete and operate the system.
c.) Contractor to ensure compatibility with the system.</v>
          </cell>
        </row>
        <row r="44">
          <cell r="CD44" t="str">
            <v>Vibration contact (wall mounted)</v>
          </cell>
          <cell r="CE44" t="str">
            <v>set/s</v>
          </cell>
          <cell r="CF44">
            <v>0.15</v>
          </cell>
          <cell r="CG44">
            <v>0.1</v>
          </cell>
          <cell r="CH44">
            <v>0.25</v>
          </cell>
          <cell r="CN44" t="str">
            <v>Trees</v>
          </cell>
          <cell r="CO44" t="str">
            <v>lot</v>
          </cell>
          <cell r="CP44">
            <v>0.15</v>
          </cell>
          <cell r="CQ44">
            <v>0.1</v>
          </cell>
          <cell r="CR44">
            <v>0.25</v>
          </cell>
          <cell r="DB44" t="str">
            <v>Refer to structural details for rebar size/s.</v>
          </cell>
          <cell r="DC44" t="str">
            <v>a.) Counter dimensions: 0.55m length x 0.45m width x 0.8m height.
b.) Side panels shall be made of 20mm thick marine plywood.
c.) Countertop shall be made of HPL light gray finish on 20mm thick marine plywood with PVC edging to match laminate color.
d.) Set/s of wheel casters shall be included.
e.) Refer to fabrication details at DBP standard booklet.</v>
          </cell>
          <cell r="DE44" t="str">
            <v>a.) Minimum opening size: 980mm width x 2000mm length/height 
b.) Minimum door thickness: 365mm
c.) Fire rating: two (2) hours maximum
d.) Door shall be stainless steel cladded.
e.) Locking bolts shall be at 16 pcs. and 38mm diameter (minimum).
f.) Other accessories such as ventilator (built-in into frame), time lock (dual combination) and grill day gate shall be included.
g.) Refer to schedule of doors at DBP standard booklet.</v>
          </cell>
          <cell r="DF44" t="str">
            <v>a.) Tile trim finish shall be T-profile and in satin stainless steel.
b.) Profile shall be used to distinguish tile colors.
c.) Contractor shall verify size depending on tile thickness.</v>
          </cell>
          <cell r="DG44" t="str">
            <v>a.) Signage shall be made of 1/4" thick clear acrylic with print on back side
b.) Signage shall be mounted using industrial grade double-sided tape.
c.) Refer to signage details for design, mounting height and location.</v>
          </cell>
          <cell r="DY4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4" t="str">
            <v>Elbow shall be hot-dip galvanized steel material.</v>
          </cell>
          <cell r="EA44" t="str">
            <v>a.) Contractor to refer to ECE plans for technical specfications and locations.
b.) Contractor to install all necessary accessories to complete and operate the system.
c.) Contractor to ensure compatibility with the system.</v>
          </cell>
        </row>
        <row r="45">
          <cell r="CD45" t="str">
            <v>Vibration contact (ceiling mounted)</v>
          </cell>
          <cell r="CE45" t="str">
            <v>set/s</v>
          </cell>
          <cell r="CF45">
            <v>0.15</v>
          </cell>
          <cell r="CG45">
            <v>0.1</v>
          </cell>
          <cell r="CH45">
            <v>0.25</v>
          </cell>
          <cell r="DB45" t="str">
            <v>Refer to structural details for rebar size/s.</v>
          </cell>
          <cell r="DC45" t="str">
            <v>a.) Counter dimensions: 0.3m length x 0.25m width x 0.75m height.
b.) Counter and side panels shall be made of 20mm thick marine plywood.
c.) Set/s of wheel casters shall be included.
d.) Refer to fabrication details at DBP standard booklet.</v>
          </cell>
          <cell r="DF45" t="str">
            <v>a.) Thickness: 1/2"
b.) Finish: white terrazo
c.) Provide sample for DBP approval
d.) Framing/concrete counter shall be included (separate item)
e.) Refer to guardhouse details.</v>
          </cell>
          <cell r="DG45" t="str">
            <v>a.) Signage shall be made of 1/4" thick clear acrylic with print on back side
b.) Signage shall be mounted using industrial grade double-sided tape.
c.) Refer to signage details for design, mounting height and location.</v>
          </cell>
          <cell r="DY4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5" t="str">
            <v>Elbow shall be hot-dip galvanized steel material.</v>
          </cell>
          <cell r="EA45" t="str">
            <v>a.) Contractor to refer to ECE plans for technical specfications and locations.
b.) Contractor to install all necessary accessories to complete and operate the system.
c.) Contractor to ensure compatibility with the system.</v>
          </cell>
        </row>
        <row r="46">
          <cell r="CD46" t="str">
            <v>Vibration contact (floor mounted)</v>
          </cell>
          <cell r="CE46" t="str">
            <v>set/s</v>
          </cell>
          <cell r="CF46">
            <v>0.15</v>
          </cell>
          <cell r="CG46">
            <v>0.1</v>
          </cell>
          <cell r="CH46">
            <v>0.25</v>
          </cell>
          <cell r="DB46" t="str">
            <v>Refer to structural details for rebar size/s.</v>
          </cell>
          <cell r="DC46" t="str">
            <v>a.) Box dimensions: 0.4m length x 0.4m width x 0.6m height.
b.) Box and cover shall be made of 20mm thick marine plywood.
c.) Cover handle shall be included.
d.) Refer to fabrication details at DBP standard booklet.</v>
          </cell>
          <cell r="DG46" t="str">
            <v>a.) Signage shall be made of 1/4" thick clear acrylic with print on back side
b.) Signage shall be mounted using industrial grade double-sided tape.
c.) Refer to signage details for design, mounting height and location.</v>
          </cell>
          <cell r="DJ46" t="str">
            <v>a.) Clothes hook shall be mounted at the interior back side of the toilet door, single hook and in stainless steel finish.
b.) Contractor shall verify actual mounting height.</v>
          </cell>
          <cell r="DY4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6" t="str">
            <v>Elbow shall be hot-dip galvanized steel material.</v>
          </cell>
          <cell r="EA46" t="str">
            <v>a.) Contractor to refer to ECE plans for technical specfications and locations.
b.) Contractor to install all necessary accessories to complete and operate the system.
c.) Contractor to ensure compatibility with the system.</v>
          </cell>
        </row>
        <row r="47">
          <cell r="CD47" t="str">
            <v>Silent signaling device (LED indicator)</v>
          </cell>
          <cell r="CE47" t="str">
            <v>pc/s</v>
          </cell>
          <cell r="CF47">
            <v>0.15</v>
          </cell>
          <cell r="CG47">
            <v>0.1</v>
          </cell>
          <cell r="CH47">
            <v>0.25</v>
          </cell>
          <cell r="DB47" t="str">
            <v>Refer to structural details at DBP standard booklet for rebar size/s.</v>
          </cell>
          <cell r="DG47" t="str">
            <v>a.) Signage shall be made of 1/4" thick clear acrylic with print on back side
b.) Signage shall be mounted using industrial grade double-sided tape.
c.) Refer to signage details for design, mounting height and location.</v>
          </cell>
          <cell r="DJ47" t="str">
            <v>a.) Grease trap shall be stainless steel finish.
b.) Capacity shall be 8lbs and with 5GPM discharge.
c.) Complete set with grease trap interceptor.
d.) Outlet shall fit with plumbing pipe.
e.) Provide sample photo/s and specifications for DBP approval.</v>
          </cell>
          <cell r="DY4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7" t="str">
            <v>Coupling shall be hot-dip galvanized steel material.</v>
          </cell>
          <cell r="EA47" t="str">
            <v>a.) Contractor to refer to ECE plans for technical specfications and locations.
b.) Contractor to install all necessary accessories to complete and operate the system.
c.) Contractor to ensure compatibility with the system.</v>
          </cell>
        </row>
        <row r="48">
          <cell r="CD48" t="str">
            <v>Buzzer with emergency button</v>
          </cell>
          <cell r="CE48" t="str">
            <v>set/s</v>
          </cell>
          <cell r="CF48">
            <v>0.15</v>
          </cell>
          <cell r="CG48">
            <v>0.1</v>
          </cell>
          <cell r="CH48">
            <v>0.25</v>
          </cell>
          <cell r="DB48" t="str">
            <v>Refer to structural details at DBP standard booklet for rebar size/s.</v>
          </cell>
          <cell r="DC48" t="str">
            <v>a.) Cabinet dimensions: 0.6m length x 0.6m width x 0.8m height.
b.) Side panels and cabinet doors shall be made of 20mm thick marine plywood with 2mm wide slats and insect screen. Stainless steel pull, lock and concealed hinges shall be included.
c.) Countertop shall be made of HPL light gray finish on 20mm thick marine plywood with PVC edging to match laminate color.
d.) Refer to fabrication details at DBP standard booklet.</v>
          </cell>
          <cell r="DE48" t="str">
            <v>a.) Shall be made of 12mm thick clear tempered glass panel with concealed aluminum clip holder on top and bottom.
b.) Refer to schedule of glass panels at architectural plans.
c.) Verify actual measurements on site prior to fabrication</v>
          </cell>
          <cell r="DG48" t="str">
            <v>a.) Signage shall be made of 1/4" thick clear acrylic with print on back side
b.) Signage shall be mounted using industrial grade double-sided tape.
c.) Refer to signage details for design, mounting height and location.</v>
          </cell>
          <cell r="DJ48" t="str">
            <v>a.) Clean-out shall be 4" dia. and in brass finish.
b.) Refer to clean-out location at plumbing plans.</v>
          </cell>
          <cell r="DY4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8" t="str">
            <v>Coupling shall be hot-dip galvanized steel material.</v>
          </cell>
          <cell r="EA48" t="str">
            <v>a.) Contractor to refer to ECE plans for technical specfications and locations.
b.) Contractor to install all necessary accessories to complete and operate the system.
c.) Contractor to ensure compatibility with the system.</v>
          </cell>
        </row>
        <row r="49">
          <cell r="CD49" t="str">
            <v>Motion detection light</v>
          </cell>
          <cell r="CE49" t="str">
            <v>set/s</v>
          </cell>
          <cell r="CF49">
            <v>0.15</v>
          </cell>
          <cell r="CG49">
            <v>0.1</v>
          </cell>
          <cell r="CH49">
            <v>0.25</v>
          </cell>
          <cell r="DB49" t="str">
            <v>Refer to structural details at DBP standard booklet for rebar size/s.</v>
          </cell>
          <cell r="DE49" t="str">
            <v>a.) Shall be made of 12mm thick clear tempered glass panel with concealed aluminum clip holder on top and bottom.
b.) Refer to schedule of glass panels at architectural plans.
c.) Verify actual measurements on site prior to fabrication</v>
          </cell>
          <cell r="DG49" t="str">
            <v>a.) Signage shall be made of 1/4" thick clear acrylic with print on back side
b.) Signage shall be mounted using industrial grade double-sided tape.
c.) Inserts shall be included.
d.) Refer to signage details for design, mounting height and location.</v>
          </cell>
          <cell r="DJ49" t="str">
            <v>a.) Color: gray/dark gray
b.) Exposed pipes shall be properly labeled.</v>
          </cell>
          <cell r="DY4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49" t="str">
            <v>Coupling shall be hot-dip galvanized steel material.</v>
          </cell>
          <cell r="EA49" t="str">
            <v>a.) Contractor to refer to ECE plans for technical specfications and locations.
b.) Contractor to install all necessary accessories to complete and operate the system.
c.) Contractor to ensure compatibility with the system.</v>
          </cell>
        </row>
        <row r="50">
          <cell r="CD50" t="str">
            <v>Wired glass break detector (shock sensor)</v>
          </cell>
          <cell r="CE50" t="str">
            <v>pc/s</v>
          </cell>
          <cell r="CF50">
            <v>0.15</v>
          </cell>
          <cell r="CG50">
            <v>0.1</v>
          </cell>
          <cell r="CH50">
            <v>0.25</v>
          </cell>
          <cell r="DB50" t="str">
            <v>Refer to vault details for rebar size/s.</v>
          </cell>
          <cell r="DC50" t="str">
            <v>a.) Flag base dimesions: 12" length x 12" width" x 12" height with 2" dia. dole
b.) DBP logo dimensions: 6" length x 6" width x 1/2" thickness
c.) Pole dimensions: 2" dia., height for verification
d.) Pole and base material and finish: Wood/Semi-gloss white paint
e.)  Refer to wood fabrication details for further reference.</v>
          </cell>
          <cell r="DE50" t="str">
            <v>a.) Shall be made of 12mm thick clear tempered glass panel with concealed aluminum clip holder on top and bottom.
b.) Refer to schedule of glass panels at architectural plans.
c.) Verify actual measurements on site prior to fabrication</v>
          </cell>
          <cell r="DG50" t="str">
            <v>a.) Signage shall be made of 1/4" thick clear acrylic with print on back side
b.) Signage shall be mounted using industrial grade double-sided tape.
c.) Inserts shall be included.
d.) Refer to signage details for design, mounting height and location.</v>
          </cell>
          <cell r="DJ50" t="str">
            <v>a.) Color: black
b.) Exposed pipes shall be properly labeled.</v>
          </cell>
          <cell r="DY5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0" t="str">
            <v>Coupling shall be hot-dip galvanized steel material.</v>
          </cell>
          <cell r="EA50" t="str">
            <v>a.) Contractor to refer to ECE plans for technical specfications and locations.
b.) Contractor to install all necessary accessories to complete and operate the system.
c.) Contractor to ensure compatibility with the system.</v>
          </cell>
        </row>
        <row r="51">
          <cell r="CD51" t="str">
            <v>BAS Computer</v>
          </cell>
          <cell r="CE51" t="str">
            <v>set/s</v>
          </cell>
          <cell r="CF51">
            <v>0.15</v>
          </cell>
          <cell r="CG51">
            <v>0.1</v>
          </cell>
          <cell r="CH51">
            <v>0.25</v>
          </cell>
          <cell r="DB51" t="str">
            <v>Refer to structural details for rebar size/s.</v>
          </cell>
          <cell r="DC51" t="str">
            <v>a.) Closet shall be made of 20mm thick marine plywood with stainless steel cabinet handles and concealed hinges.
b.) Verify actual measurements on site.
c.) Refer to fabrication details at architectural plans.</v>
          </cell>
          <cell r="DE51" t="str">
            <v>a.) Shall be made of 12mm thick clear tempered glass panel with concealed aluminum clip holder on top and bottom.
b.) Refer to schedule of glass panels at architectural plans.
c.) Verify actual measurements on site prior to fabrication</v>
          </cell>
          <cell r="DG51" t="str">
            <v>a.) Signage shall be made of 1/4" thick clear acrylic with print on back side
b.) Signage shall be mounted using industrial grade double-sided tape.
c.) Refer to signage details for design, mounting height and location.</v>
          </cell>
          <cell r="DJ51" t="str">
            <v>a.) Color: gray/dark gray
b.) Exposed pipes shall be properly labeled.</v>
          </cell>
          <cell r="DY5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1" t="str">
            <v>Coupling shall be hot-dip galvanized steel material.</v>
          </cell>
          <cell r="EA51" t="str">
            <v>a.) Contractor to refer to ECE plans for technical specfications and locations.
b.) Contractor to install all necessary accessories to complete and operate the system.
c.) Contractor to ensure compatibility with the system.</v>
          </cell>
        </row>
        <row r="52">
          <cell r="CD52" t="str">
            <v>22" LED monitor Full HD Resolution</v>
          </cell>
          <cell r="CE52" t="str">
            <v>unit/s</v>
          </cell>
          <cell r="CF52">
            <v>0.15</v>
          </cell>
          <cell r="CG52">
            <v>0.1</v>
          </cell>
          <cell r="CH52">
            <v>0.25</v>
          </cell>
          <cell r="DB52" t="str">
            <v>Refer to structural details for rebar size/s.</v>
          </cell>
          <cell r="DC52" t="str">
            <v>a.) Enclosure shall be made of 20mm thick marine plywood.
b.) Verify actual measurements on site.
c.) Refer to fabrication details at architectural plans.</v>
          </cell>
          <cell r="DG52" t="str">
            <v>a.) Signage shall be made of 1/4" thick clear acrylic with print on back side
b.) Signage shall be mounted using industrial grade double-sided tape.
c.) Refer to signage details for design, mounting height and location.</v>
          </cell>
          <cell r="DJ52" t="str">
            <v>a.) Color: white
b.) Exposed pipes shall be properly labeled.</v>
          </cell>
          <cell r="DY5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2" t="str">
            <v>Locknut and bushing shall be hot-dip galvanized steel material.</v>
          </cell>
          <cell r="EA52" t="str">
            <v>a.) Contractor to refer to ECE plans for technical specfications and locations.
b.) Contractor to install all necessary accessories to complete and operate the system.
c.) Contractor to ensure compatibility with the system.</v>
          </cell>
        </row>
        <row r="53">
          <cell r="CD53" t="str">
            <v>UPS 625VA</v>
          </cell>
          <cell r="CE53" t="str">
            <v>unit/s</v>
          </cell>
          <cell r="CF53">
            <v>0.15</v>
          </cell>
          <cell r="CG53">
            <v>0.1</v>
          </cell>
          <cell r="CH53">
            <v>0.25</v>
          </cell>
          <cell r="DB53" t="str">
            <v>Refer to structural details for rebar size/s.</v>
          </cell>
          <cell r="DC53" t="str">
            <v>Maximum re-use of formworks shall be: 7 uses/repetition for 12mm thick plywood and 20 for uses/repetition for 18mm thick plywood</v>
          </cell>
          <cell r="DG53" t="str">
            <v>a.) Signage shall be made of 1/4" thick clear acrylic with print on back side
b.) Signage shall be mounted using industrial grade double-sided tape.
c.) Refer to signage details for design, mounting height and location.</v>
          </cell>
          <cell r="DJ53" t="str">
            <v>a.) Color: white
b.) Exposed pipes shall be properly labeled.</v>
          </cell>
          <cell r="DY5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3" t="str">
            <v>Locknut and bushing shall be hot-dip galvanized steel material.</v>
          </cell>
          <cell r="EA53" t="str">
            <v>a.) Contractor to refer to ECE plans for technical specfications and locations.
b.) Contractor to install all necessary accessories to complete and operate the system.
c.) Contractor to ensure compatibility with the system.</v>
          </cell>
        </row>
        <row r="54">
          <cell r="CD54" t="str">
            <v>Finger print and proximity reader</v>
          </cell>
          <cell r="CE54" t="str">
            <v>set/s</v>
          </cell>
          <cell r="CF54">
            <v>0.15</v>
          </cell>
          <cell r="CG54">
            <v>0.1</v>
          </cell>
          <cell r="CH54">
            <v>0.25</v>
          </cell>
          <cell r="DB54" t="str">
            <v>Refer to structural details for rebar size/s.</v>
          </cell>
          <cell r="DC54" t="str">
            <v>a.) Material shall be 20mm thick marine plywood with solid edging for partition, shelves and swing-out cabinet doors. 
b.) Accessories such as concealed pneumatic cabinet hinges, stainless cabinet handles and double lock shall be included.
c.) All necessary mounting support, frame or backing shall be included.
d.) Refer to fabrication details at DBP standard booklet.</v>
          </cell>
          <cell r="DG54" t="str">
            <v>a.) Signage shall be made of 1/4" thick clear acrylic with print on back side
b.) Signage shall be mounted using industrial grade double-sided tape.
c.) Refer to signage details for design, mounting height and location.</v>
          </cell>
          <cell r="DJ54" t="str">
            <v>a.) Color: white
b.) Exposed pipes shall be properly labeled.</v>
          </cell>
          <cell r="DY5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4" t="str">
            <v>Locknut and bushing shall be hot-dip galvanized steel material.</v>
          </cell>
          <cell r="EA54" t="str">
            <v>a.) Contractor to refer to ECE plans for technical specfications and locations.
b.) Contractor to install all necessary accessories to complete and operate the system.
c.) Contractor to ensure compatibility with the system.</v>
          </cell>
        </row>
        <row r="55">
          <cell r="CD55" t="str">
            <v>Single door magnetic lock</v>
          </cell>
          <cell r="CE55" t="str">
            <v>set/s</v>
          </cell>
          <cell r="CF55">
            <v>0.15</v>
          </cell>
          <cell r="CG55">
            <v>0.1</v>
          </cell>
          <cell r="CH55">
            <v>0.25</v>
          </cell>
          <cell r="DB55" t="str">
            <v>Refer to structural details at DBP standard booklet for rebar size/s.</v>
          </cell>
          <cell r="DC55" t="str">
            <v>a.) Picos tray shall be made of 6mm thk clear acrylic sheet
b.) Refer to picos tray design and dimensions on booklet</v>
          </cell>
          <cell r="DG55" t="str">
            <v>a.) Signage shall be made of 1/4" thick clear acrylic with print on back side
b.) Signage shall be mounted using industrial grade double-sided tape.
c.) Refer to signage details for design, mounting height and location.</v>
          </cell>
          <cell r="DJ55" t="str">
            <v>a.) Color: white
b.) Exposed pipes shall be properly labeled.</v>
          </cell>
          <cell r="DY5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5" t="str">
            <v>Locknut and bushing shall be hot-dip galvanized steel material.</v>
          </cell>
          <cell r="EA55" t="str">
            <v>a.) Contractor to refer to ECE plans for technical specfications and locations.
b.) Contractor to install all necessary accessories to complete and operate the system.
c.) Contractor to ensure compatibility with the system.</v>
          </cell>
        </row>
        <row r="56">
          <cell r="CD56" t="str">
            <v>LZ Bracket</v>
          </cell>
          <cell r="CE56" t="str">
            <v>lot</v>
          </cell>
          <cell r="CF56">
            <v>0.15</v>
          </cell>
          <cell r="CG56">
            <v>0.1</v>
          </cell>
          <cell r="CH56">
            <v>0.25</v>
          </cell>
          <cell r="DB56" t="str">
            <v>Refer to structural details at DBP standard booklet for rebar size/s.</v>
          </cell>
          <cell r="DC56" t="str">
            <v>a.) Provide rubber mat sample for DBP approval; preferred color: black
b.) Velcro strap underneath rubber mat shall be provided</v>
          </cell>
          <cell r="DE56" t="str">
            <v>a.) Door knob shall be lever type (keyed) and in satin stainless finish.
b.) Keys shall be turned-over to DBP upon completion of works.
c.) Refer to schedule of doors at DBP standard booklet for mounting height and distance from edge.</v>
          </cell>
          <cell r="DF56" t="str">
            <v>a.) Acoustic board size: 600mm length x 600mm width x 10mm thickness
b.) Acoustic board shall be fine fissured, lay-in type.
c.) Runner system shall be galvanized iron coated and baked white finish including hanger rod and fixed bracket/steel angle attachments.
d.) Refer to ceiling plan at architectural plans.</v>
          </cell>
          <cell r="DG56" t="str">
            <v>a.) Signage shall be made of 1/4" thick clear acrylic with print on back side
b.) Signage shall be mounted using industrial grade double-sided tape.
c.) Refer to signage details for design, mounting height and location.</v>
          </cell>
          <cell r="DY5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6" t="str">
            <v>Locknut and bushing shall be hot-dip galvanized steel material.</v>
          </cell>
          <cell r="EA56" t="str">
            <v>a.) Contractor to refer to ECE plans for technical specfications and locations.
b.) Contractor to install all necessary accessories to complete and operate the system.
c.) Contractor to ensure compatibility with the system.</v>
          </cell>
        </row>
        <row r="57">
          <cell r="CD57" t="str">
            <v>U Bracket</v>
          </cell>
          <cell r="CE57" t="str">
            <v>pc/s</v>
          </cell>
          <cell r="CF57">
            <v>0.15</v>
          </cell>
          <cell r="CG57">
            <v>0.1</v>
          </cell>
          <cell r="CH57">
            <v>0.25</v>
          </cell>
          <cell r="DB57" t="str">
            <v>Refer to structural details at DBP standard booklet for rebar size/s.</v>
          </cell>
          <cell r="DC57" t="str">
            <v>a.) Forms rack shall be made of 4.5mm thk clear acrylic sheet
b.) Refer to forms rack design and dimensions on booklet</v>
          </cell>
          <cell r="DE57" t="str">
            <v>a.) Door knob shall be lever type (keyless) and in satin stainless finish.
b.) Keys shall be turned-over to DBP upon completion of works.
c.) Refer to schedule of doors at DBP standard booklet for mounting height.</v>
          </cell>
          <cell r="DG57" t="str">
            <v>a.) Signage shall be made of 1/4" thick clear acrylic with print on back side
b.) Signage shall be mounted using industrial grade double-sided tape.
c.) Refer to signage details for design, mounting height and location.</v>
          </cell>
          <cell r="DY5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7" t="str">
            <v>a.) Conduits shall be hot-dip galvanized steel material.
b.) Standard product length shall be 3.05m and has coupling on one end</v>
          </cell>
          <cell r="EA57" t="str">
            <v>a.) Contractor to refer to ECE plans for technical specfications and locations.
b.) Contractor to install all necessary accessories to complete and operate the system.
c.) Contractor to ensure compatibility with the system.</v>
          </cell>
        </row>
        <row r="58">
          <cell r="CD58" t="str">
            <v>Exit Button</v>
          </cell>
          <cell r="CE58" t="str">
            <v>set/s</v>
          </cell>
          <cell r="CF58">
            <v>0.15</v>
          </cell>
          <cell r="CG58">
            <v>0.1</v>
          </cell>
          <cell r="CH58">
            <v>0.25</v>
          </cell>
          <cell r="DB58" t="str">
            <v xml:space="preserve">Shall be gauge #16 galvanized iron </v>
          </cell>
          <cell r="DC58" t="str">
            <v>a.) Keyboard tray shall be made of PVC; color: black
b.) Keyboard tray shall be pull-out and installed underneath the countertop
c.) Metal track and mounting support shall be included</v>
          </cell>
          <cell r="DG58" t="str">
            <v>a.) Signage shall be made of 1/4" thick clear acrylic with print on back side
b.) Signage shall be mounted using industrial grade double-sided tape.
c.) Refer to signage details for design, mounting height and location.</v>
          </cell>
          <cell r="DY5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8" t="str">
            <v>a.) Conduits shall be hot-dip galvanized steel material.
b.) Standard product length shall be 3.05m and has coupling on one end</v>
          </cell>
          <cell r="EA58" t="str">
            <v>a.) Contractor to refer to ECE plans for technical specfications and locations.
b.) Contractor to install all necessary accessories to complete and operate the system.
c.) Contractor to ensure compatibility with the system.</v>
          </cell>
        </row>
        <row r="59">
          <cell r="CD59" t="str">
            <v>12V/3A power supply with back-up battery</v>
          </cell>
          <cell r="CE59" t="str">
            <v>set/s</v>
          </cell>
          <cell r="CF59">
            <v>0.15</v>
          </cell>
          <cell r="CG59">
            <v>0.1</v>
          </cell>
          <cell r="CH59">
            <v>0.25</v>
          </cell>
          <cell r="DB59" t="str">
            <v>Refer to vault details for rebar size/s.</v>
          </cell>
          <cell r="DG59" t="str">
            <v>a.) Signage shall be made of 1/4" thick clear acrylic with print on back side
b.) Signage shall be mounted using industrial grade double-sided tape.
c.) Refer to signage details for design, mounting height and location.</v>
          </cell>
          <cell r="DY5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59" t="str">
            <v>a.) Conduits shall be hot-dip galvanized steel material.
b.) Standard product length shall be 3.05m and has coupling on one end</v>
          </cell>
          <cell r="EA59" t="str">
            <v>a.) Contractor to refer to ECE plans for technical specfications and locations.
b.) Contractor to install all necessary accessories to complete and operate the system.
c.) Contractor to ensure compatibility with the system.</v>
          </cell>
        </row>
        <row r="60">
          <cell r="CD60" t="str">
            <v>Proximity card</v>
          </cell>
          <cell r="CE60" t="str">
            <v>pc/s</v>
          </cell>
          <cell r="CF60">
            <v>0.15</v>
          </cell>
          <cell r="CG60">
            <v>0.1</v>
          </cell>
          <cell r="CH60">
            <v>0.25</v>
          </cell>
          <cell r="DY6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0" t="str">
            <v>Elbow shall be hot-dip galvanized steel material.</v>
          </cell>
          <cell r="EA60" t="str">
            <v>a.) Contractor to refer to ECE plans for technical specfications and locations.
b.) Contractor to install all necessary accessories to complete and operate the system.
c.) Contractor to ensure compatibility with the system.</v>
          </cell>
        </row>
        <row r="61">
          <cell r="CD61" t="str">
            <v>5MP CCTV camera (bullet type)</v>
          </cell>
          <cell r="CE61" t="str">
            <v>set/s</v>
          </cell>
          <cell r="CF61">
            <v>0.15</v>
          </cell>
          <cell r="CG61">
            <v>0.1</v>
          </cell>
          <cell r="CH61">
            <v>0.25</v>
          </cell>
          <cell r="DF61" t="str">
            <v>a.) Thickness: 1"
b.) Pebble size: #5
c.) Pebble color: Contractor to provide sample for DBP approval.
d.) Grout color: to match with pebble color
e.) Refer to ramp layout.</v>
          </cell>
          <cell r="DY6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1" t="str">
            <v>Elbow shall be hot-dip galvanized steel material.</v>
          </cell>
          <cell r="EA61"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2">
          <cell r="CD62" t="str">
            <v>5MP CCTV camera (fish eye type)</v>
          </cell>
          <cell r="CE62" t="str">
            <v>set/s</v>
          </cell>
          <cell r="CF62">
            <v>0.15</v>
          </cell>
          <cell r="CG62">
            <v>0.1</v>
          </cell>
          <cell r="CH62">
            <v>0.25</v>
          </cell>
          <cell r="DB62" t="str">
            <v>Contractor shall verify the concrete areas/portions that will be scanned and mapped.</v>
          </cell>
          <cell r="DJ62" t="str">
            <v>All necessary fittings to complete the plumbing works shall be included.</v>
          </cell>
          <cell r="DY6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2" t="str">
            <v>Elbow shall be hot-dip galvanized steel material.</v>
          </cell>
          <cell r="EA62"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3">
          <cell r="CD63" t="str">
            <v>5MP CCTV camera (dome type)</v>
          </cell>
          <cell r="CE63" t="str">
            <v>set/s</v>
          </cell>
          <cell r="CF63">
            <v>0.15</v>
          </cell>
          <cell r="CG63">
            <v>0.1</v>
          </cell>
          <cell r="CH63">
            <v>0.25</v>
          </cell>
          <cell r="DG63" t="str">
            <v>a.) Signage shall be made of 1/4" thick clear acrylic with print on back side
b.) Signage shall be mounted using industrial grade double-sided tape.
c.) Refer to signage details for design, mounting height and location.</v>
          </cell>
          <cell r="DJ63" t="str">
            <v>All necessary consumables to complete the plumbing works shall be included.</v>
          </cell>
          <cell r="DY6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3" t="str">
            <v>Coupling and connector shall be hot-dip galvanized steel material.</v>
          </cell>
          <cell r="EA63"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4">
          <cell r="CD64" t="str">
            <v>5MP CCTV camera (pan-tilt-zoom type)</v>
          </cell>
          <cell r="CE64" t="str">
            <v>set/s</v>
          </cell>
          <cell r="CF64">
            <v>0.15</v>
          </cell>
          <cell r="CG64">
            <v>0.1</v>
          </cell>
          <cell r="CH64">
            <v>0.25</v>
          </cell>
          <cell r="DE64" t="str">
            <v>a.) Spring loaded bolt shall be push-type and in satin stainless finish.
b.) Bolt shall be placed on interior side of door.
c.) Refer to schedule of doors at DBP standard booklet for mounting.</v>
          </cell>
          <cell r="DY6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4" t="str">
            <v>Coupling and connector shall be hot-dip galvanized steel material.</v>
          </cell>
          <cell r="EA64"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5">
          <cell r="CD65" t="str">
            <v>16 channel 32" monitor</v>
          </cell>
          <cell r="CE65" t="str">
            <v>set/s</v>
          </cell>
          <cell r="CF65">
            <v>0.15</v>
          </cell>
          <cell r="CG65">
            <v>0.1</v>
          </cell>
          <cell r="CH65">
            <v>0.25</v>
          </cell>
          <cell r="DE65" t="str">
            <v>a.) Finger pull handle shall be in satin stainless finish or white powder coated finish and placed on door frame edge.
b.) Refer to schedule of doors at DBP standard booklet for mounting.</v>
          </cell>
          <cell r="DJ65" t="str">
            <v>-</v>
          </cell>
          <cell r="DY6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5" t="str">
            <v>Coupling and connector shall be hot-dip galvanized steel material.</v>
          </cell>
          <cell r="EA65"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6">
          <cell r="CD66" t="str">
            <v>24 channel 32" monitor</v>
          </cell>
          <cell r="CE66" t="str">
            <v>set/s</v>
          </cell>
          <cell r="CF66">
            <v>0.15</v>
          </cell>
          <cell r="CG66">
            <v>0.1</v>
          </cell>
          <cell r="CH66">
            <v>0.25</v>
          </cell>
          <cell r="DE66" t="str">
            <v>Door closer shall be pneumatic, surface mounted and in satin stainless finish.</v>
          </cell>
          <cell r="DY6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6" t="str">
            <v>Coupling and connector shall be hot-dip galvanized steel material.</v>
          </cell>
          <cell r="EA66"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7">
          <cell r="CD67" t="str">
            <v>32-channel 32" monitor</v>
          </cell>
          <cell r="CE67" t="str">
            <v>set/s</v>
          </cell>
          <cell r="CF67">
            <v>0.15</v>
          </cell>
          <cell r="CG67">
            <v>0.1</v>
          </cell>
          <cell r="CH67">
            <v>0.25</v>
          </cell>
          <cell r="DY6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7" t="str">
            <v>Coupling and connector shall be hot-dip galvanized steel material.</v>
          </cell>
          <cell r="EA67"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8">
          <cell r="CD68" t="str">
            <v>16 channel 22" monitor</v>
          </cell>
          <cell r="CE68" t="str">
            <v>set/s</v>
          </cell>
          <cell r="CF68">
            <v>0.15</v>
          </cell>
          <cell r="CG68">
            <v>0.1</v>
          </cell>
          <cell r="CH68">
            <v>0.25</v>
          </cell>
          <cell r="DB68" t="str">
            <v>Refer to ramp details for rebar size/s.</v>
          </cell>
          <cell r="DE68" t="str">
            <v>Door stopper shall be magnetic, wall-mounted and in satin stainless finish.</v>
          </cell>
          <cell r="DY6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8" t="str">
            <v>Coupling and connector shall be hot-dip galvanized steel material.</v>
          </cell>
          <cell r="EA68"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69">
          <cell r="CD69" t="str">
            <v>24 channel 22" monitor</v>
          </cell>
          <cell r="CE69" t="str">
            <v>set/s</v>
          </cell>
          <cell r="CF69">
            <v>0.15</v>
          </cell>
          <cell r="CG69">
            <v>0.1</v>
          </cell>
          <cell r="CH69">
            <v>0.25</v>
          </cell>
          <cell r="DE69" t="str">
            <v>Door stopper shall be magnetic, floor-mounted and in satin stainless finish.</v>
          </cell>
          <cell r="DY6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69" t="str">
            <v>Service entrance cap shall be hot-dip galvanized steel material.</v>
          </cell>
          <cell r="EA69" t="str">
            <v>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v>
          </cell>
        </row>
        <row r="70">
          <cell r="CD70" t="str">
            <v>32 channel 22" monitor</v>
          </cell>
          <cell r="CE70" t="str">
            <v>set/s</v>
          </cell>
          <cell r="CF70">
            <v>0.15</v>
          </cell>
          <cell r="CG70">
            <v>0.1</v>
          </cell>
          <cell r="CH70">
            <v>0.25</v>
          </cell>
          <cell r="DE70" t="str">
            <v>a.) Door handle shall be 1500mm long, at least 32mm dia, H-type and in polished stainless steel finish.
b.) Refer to schedule of doors at DBP standard booklet for mounting height.</v>
          </cell>
          <cell r="DY7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0" t="str">
            <v>Service entrance cap shall be hot-dip galvanized steel material.</v>
          </cell>
          <cell r="EA70"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71">
          <cell r="CD71" t="str">
            <v>16 channel network video recorder with 4nos 8TB internal hard drive</v>
          </cell>
          <cell r="CE71" t="str">
            <v>set/s</v>
          </cell>
          <cell r="CF71">
            <v>0.15</v>
          </cell>
          <cell r="CG71">
            <v>0.1</v>
          </cell>
          <cell r="CH71">
            <v>0.25</v>
          </cell>
          <cell r="DB71" t="str">
            <v>Ceiling grilles shall be made of 12mm dia. round bar spaced 200mm both ways, fully-welded on every intersection/connection and mounted on existing roof trusses</v>
          </cell>
          <cell r="DE71" t="str">
            <v>a.) Door handle shall be at least 300mm long, C-type and in polished stainless steel finish.
b.) Refer to schedule of doors at DBP standard booklet for mounting height.</v>
          </cell>
          <cell r="DY7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1" t="str">
            <v>Grounding rod shall be 3/4" diam x 3m long copper rod.</v>
          </cell>
          <cell r="EA71" t="str">
            <v>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v>
          </cell>
        </row>
        <row r="72">
          <cell r="CD72" t="str">
            <v>32 channel network video recorder with 4nos 8TB internal hard drive</v>
          </cell>
          <cell r="CE72" t="str">
            <v>set/s</v>
          </cell>
          <cell r="CF72">
            <v>0.15</v>
          </cell>
          <cell r="CG72">
            <v>0.1</v>
          </cell>
          <cell r="CH72">
            <v>0.25</v>
          </cell>
          <cell r="DB72" t="str">
            <v>6mm thk. MS plate underside of new concrete slab (top)</v>
          </cell>
          <cell r="DE72" t="str">
            <v>a.) Door handle shall be in polished stainless steel finish.
b.) Refer to schedule of doors at DBP standard booklet for mounting height.</v>
          </cell>
          <cell r="DY7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2" t="str">
            <v>Grounding clamp shall be copper plated</v>
          </cell>
          <cell r="EA72"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73">
          <cell r="CD73" t="str">
            <v>32 channel network video recorder with 5nos 8TB internal hard drive</v>
          </cell>
          <cell r="CE73" t="str">
            <v>set/s</v>
          </cell>
          <cell r="CF73">
            <v>0.15</v>
          </cell>
          <cell r="CG73">
            <v>0.1</v>
          </cell>
          <cell r="CH73">
            <v>0.25</v>
          </cell>
          <cell r="DB73" t="str">
            <v>10mm thk. MS plate on concrete floor slab (bottom)</v>
          </cell>
          <cell r="DE73" t="str">
            <v>a.) Patch fittings shall fit with 10-12mm thick glass panels.
b.) Patch fittings complete set shall consist of self-closing floor hinges, patch lock, top patch and bottom patch.
c.) Patch fittings shall be in satin stainless steel finish.
d.) Contractor shall verify type of overhead patch to be used based on actual site conditions.
d.) Refer to schedule of doors at DBP standard booklet.</v>
          </cell>
          <cell r="DY7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3" t="str">
            <v>Grounding clamp shall be copper material</v>
          </cell>
          <cell r="EA73" t="str">
            <v>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v>
          </cell>
        </row>
        <row r="74">
          <cell r="CD74" t="str">
            <v>Network attached storage (NAS)'''</v>
          </cell>
          <cell r="CE74" t="str">
            <v>set/s</v>
          </cell>
          <cell r="CF74">
            <v>0.15</v>
          </cell>
          <cell r="CG74">
            <v>0.1</v>
          </cell>
          <cell r="CH74">
            <v>0.25</v>
          </cell>
          <cell r="DB74" t="str">
            <v xml:space="preserve">6mm thk. MS plate between two (2) CHB walls </v>
          </cell>
          <cell r="DE74" t="str">
            <v>a.) Mid-lock shall be applicable for frameless glass door, double lock and in stainless steel finish.
b.) Refer to schedule of doors at DBP standard booklet.</v>
          </cell>
          <cell r="DJ74" t="str">
            <v>a.) Size: 3/4" dia.
b.) Type: gate valve
c.) Material: brass
d.) Refer to plumbing plans for the layout.</v>
          </cell>
          <cell r="DY7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4" t="str">
            <v>Hanger rod shall be 6mm dia. bar with expansion shield and bolted on underslab.</v>
          </cell>
          <cell r="EA74" t="str">
            <v>a.) Contractor to refer to ECE plans for technical specfications and locations.
b.) Contractor to install all necessary accessories to complete and operate the system.
c.) Contractor to ensure compatibility with the system.</v>
          </cell>
        </row>
        <row r="75">
          <cell r="CD75" t="str">
            <v>8TB Back-up external hard drive with attached storage</v>
          </cell>
          <cell r="CE75" t="str">
            <v>set/s</v>
          </cell>
          <cell r="CF75">
            <v>0.15</v>
          </cell>
          <cell r="CG75">
            <v>0.1</v>
          </cell>
          <cell r="CH75">
            <v>0.25</v>
          </cell>
          <cell r="DB75" t="str">
            <v xml:space="preserve">[ 8 x 11.5 steel channel </v>
          </cell>
          <cell r="DE75" t="str">
            <v>a.) Hinge dimensions: 3.5" x 3.5".
b.) Hinge shall be loose pin type (4 holes) and in satin stainless finish.
c.) Four (4) set/s shall be provided for wooden door/s.
d.) Refer to schedule of doors at DBP standard booklet.</v>
          </cell>
          <cell r="DY7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5" t="str">
            <v>All necessary consumables to complete the electrical works shall be included.</v>
          </cell>
          <cell r="EA75"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76">
          <cell r="CD76" t="str">
            <v>Network attached storage (NAS)''</v>
          </cell>
          <cell r="CE76" t="str">
            <v>set/s</v>
          </cell>
          <cell r="CF76">
            <v>0.15</v>
          </cell>
          <cell r="CG76">
            <v>0.1</v>
          </cell>
          <cell r="CH76">
            <v>0.25</v>
          </cell>
          <cell r="DB76" t="str">
            <v xml:space="preserve">[ 8 x 11.5 steel channel </v>
          </cell>
          <cell r="DE76" t="str">
            <v>a.) Hinge load capacity: at least 40kg
b.) Hinge shall be concealed type and in satin stainless finish .
c.) Four (4) set/s shall be provided for concealed/secret door/s.
d.) Refer to schedule of doors at DBP standard booklet.</v>
          </cell>
          <cell r="DJ76" t="str">
            <v>a.) Size: 1" dia.
b.) Type: check valve
c.) Material: brass
d.) Refer to plumbing plans for the layout.</v>
          </cell>
          <cell r="DY7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6" t="str">
            <v>a.) Junction box dimensions: 4" x 4" (GA#16)
b.) Junction box deep type with cover and shall be made of galvanized iron.</v>
          </cell>
          <cell r="EA76" t="str">
            <v>a.) Contractor to refer to ECE plans for technical specfications and locations.
b.) Contractor to install all necessary accessories to complete and operate the system.
c.) Contractor to ensure compatibility with the system.</v>
          </cell>
        </row>
        <row r="77">
          <cell r="CD77" t="str">
            <v>Back-up hard drive (60 days real-time retention period inclusive of back-up recorder if applicable)''</v>
          </cell>
          <cell r="CE77" t="str">
            <v>set/s</v>
          </cell>
          <cell r="CF77">
            <v>0.15</v>
          </cell>
          <cell r="CG77">
            <v>0.1</v>
          </cell>
          <cell r="CH77">
            <v>0.25</v>
          </cell>
          <cell r="DB77" t="str">
            <v>16mm dia x 400mm long dowel bars</v>
          </cell>
          <cell r="DE77" t="str">
            <v>a.) Hinge dimensions: 3.5" x 3.5".
b.) Hinge shall be double action spring loaded type and in satin stainless finish.
c.) Three (3) set/s shall be provided for low height door/s.
d.) Refer to schedule of doors at DBP standard booklet.</v>
          </cell>
          <cell r="DJ77" t="str">
            <v>a.) Mounting: through wall
b.) Size: applicable to 50mm dia. pipe
c.) Material: stainless
d.) Screen shall be included.
e) Wallhole shall be properly sealed.
g.) Refer to plumbing plans for the layout.</v>
          </cell>
          <cell r="DY7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7" t="str">
            <v>a.) Utility box dimensions: 4" x 2" (GA#16)
b.) Utility box deep type and shall be made of galvanized iron.</v>
          </cell>
          <cell r="EA77" t="str">
            <v>a.) Contractor to refer to ECE plans for technical specfications and locations.
b.) Contractor to install all necessary accessories to complete and operate the system.
c.) Contractor to ensure compatibility with the system.</v>
          </cell>
        </row>
        <row r="78">
          <cell r="CD78" t="str">
            <v>Network attached storage (NAS)'</v>
          </cell>
          <cell r="CE78" t="str">
            <v>set/s</v>
          </cell>
          <cell r="CF78">
            <v>0.15</v>
          </cell>
          <cell r="CG78">
            <v>0.1</v>
          </cell>
          <cell r="CH78">
            <v>0.25</v>
          </cell>
          <cell r="DB78" t="str">
            <v>Dia 12 x 117mm anchor bolt</v>
          </cell>
          <cell r="DY7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8" t="str">
            <v>a.) Pullbox dimensions: 24"x 24" x 16" (GA#16)
b.) Pullbox material shall be made of galvanized iron.</v>
          </cell>
          <cell r="EA78" t="str">
            <v>a.) Contractor to refer to ECE plans for technical specfications and locations.
b.) Contractor to install all necessary accessories to complete and operate the system.
c.) Contractor to ensure compatibility with the system.</v>
          </cell>
        </row>
        <row r="79">
          <cell r="CD79" t="str">
            <v>Back-up hard drive (60 days real-time retention period inclusive of back-up recorder if applicable)'</v>
          </cell>
          <cell r="CE79" t="str">
            <v>set/s</v>
          </cell>
          <cell r="CF79">
            <v>0.15</v>
          </cell>
          <cell r="CG79">
            <v>0.1</v>
          </cell>
          <cell r="CH79">
            <v>0.25</v>
          </cell>
          <cell r="DB79" t="str">
            <v>12mm dia x 3" long ordinary expansion bolt with expansion shield flat head sunken type</v>
          </cell>
          <cell r="DY7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79" t="str">
            <v>a.) Wire gutter deep type and shall be made of galvanized iron.</v>
          </cell>
        </row>
        <row r="80">
          <cell r="CD80" t="str">
            <v>Testing and commissioning</v>
          </cell>
          <cell r="CE80" t="str">
            <v>lot</v>
          </cell>
          <cell r="CF80">
            <v>0.15</v>
          </cell>
          <cell r="CG80">
            <v>0.1</v>
          </cell>
          <cell r="CH80">
            <v>0.25</v>
          </cell>
          <cell r="DB80" t="str">
            <v>Dia 12 x 117mm anchor bolt</v>
          </cell>
          <cell r="DY8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0" t="str">
            <v>Duplex data outlet shall be compatible for CAT6  UTP cable</v>
          </cell>
          <cell r="EA80" t="str">
            <v>Contractor shall holds responsibilities for mounting termination, testing and commissioning and programming to ensure that every component and system is operational</v>
          </cell>
        </row>
        <row r="81">
          <cell r="CD81" t="str">
            <v>9U CCTV Cabinet (wall mounted)</v>
          </cell>
          <cell r="CE81" t="str">
            <v>set/s</v>
          </cell>
          <cell r="CF81">
            <v>0.15</v>
          </cell>
          <cell r="CG81">
            <v>0.1</v>
          </cell>
          <cell r="CH81">
            <v>0.25</v>
          </cell>
          <cell r="DB81" t="str">
            <v>Hybrid adhesive mortar designed for anchoring applications in non-cracked concrete</v>
          </cell>
          <cell r="DY8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1" t="str">
            <v>Duplex voice outlet shall be compatible for CAT6  UTP cable</v>
          </cell>
          <cell r="EA81"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82">
          <cell r="CD82" t="str">
            <v>POE Switch</v>
          </cell>
          <cell r="CE82" t="str">
            <v>set/s</v>
          </cell>
          <cell r="CF82">
            <v>0.15</v>
          </cell>
          <cell r="CG82">
            <v>0.1</v>
          </cell>
          <cell r="CH82">
            <v>0.25</v>
          </cell>
          <cell r="DB82" t="str">
            <v>a.) All welding materials and consumables shall be included
b.) Welding surface shall be cleaned prior to welding works
c.) All connections/joints shall be fully-welded
d.) Welder shall secure qualification certificate/s</v>
          </cell>
          <cell r="DY8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2" t="str">
            <v xml:space="preserve">a.) Framing &amp; paneling: GA#16
b.) 19" standard opening
c.) Plexiglass front door with lock
d.) Detachable exhaust side panel with lock
e.) Fixed type back panel
f.) Black powder coated
g.) Inclusive of  2-pcs exhaust fan at the top panel, 2-pcs ventilating fan at the bottom panel, cagenut, screw, and other installation accessories
</v>
          </cell>
          <cell r="EA82" t="str">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ell>
        </row>
        <row r="83">
          <cell r="CD83" t="str">
            <v>RS232 Cable</v>
          </cell>
          <cell r="CE83" t="str">
            <v>m</v>
          </cell>
          <cell r="CF83">
            <v>0.15</v>
          </cell>
          <cell r="CG83">
            <v>0.1</v>
          </cell>
          <cell r="CH83">
            <v>0.25</v>
          </cell>
          <cell r="DB83" t="str">
            <v>a.) Signage framing shall be made of 2" x 2" angle bar
b.) Sufficient bracing shall be provided
c.) Connections shall be fully-welded
d.) Framing shall be painted with two (2) coats of red-oxide
e.) Final coating shall match the roof's existing color
f.) Provide framing shop drawing for DBP approval</v>
          </cell>
          <cell r="DY8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3" t="str">
            <v xml:space="preserve">a.) Contractor to provide and install Unplasticized Polyvinyl Chloride (uPVC) horizontal cable manager fit for DTC </v>
          </cell>
        </row>
        <row r="84">
          <cell r="CD84" t="str">
            <v>#12 AWG stranded THHN wire</v>
          </cell>
          <cell r="CE84" t="str">
            <v>m</v>
          </cell>
          <cell r="CF84">
            <v>0.15</v>
          </cell>
          <cell r="CG84">
            <v>0.1</v>
          </cell>
          <cell r="CH84">
            <v>0.25</v>
          </cell>
          <cell r="DB84" t="str">
            <v>Refer to upstand beam details for angle bar size/s.</v>
          </cell>
          <cell r="DY8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4" t="str">
            <v xml:space="preserve"> </v>
          </cell>
        </row>
        <row r="85">
          <cell r="CD85" t="str">
            <v>#16 2C AWG stranded TF wire</v>
          </cell>
          <cell r="CE85" t="str">
            <v>m</v>
          </cell>
          <cell r="CF85">
            <v>0.15</v>
          </cell>
          <cell r="CG85">
            <v>0.1</v>
          </cell>
          <cell r="CH85">
            <v>0.25</v>
          </cell>
          <cell r="DY8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5" t="str">
            <v xml:space="preserve"> </v>
          </cell>
        </row>
        <row r="86">
          <cell r="CD86" t="str">
            <v>#22 2C AWG stranded TF wire</v>
          </cell>
          <cell r="CE86" t="str">
            <v>m</v>
          </cell>
          <cell r="CF86">
            <v>0.15</v>
          </cell>
          <cell r="CG86">
            <v>0.1</v>
          </cell>
          <cell r="CH86">
            <v>0.25</v>
          </cell>
          <cell r="DY8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6" t="str">
            <v>a.) Lan Category: Cat6
b.) Number of Ports: 24
c.) Interface Type: RJ45
d.) Shield Type: UTP</v>
          </cell>
        </row>
        <row r="87">
          <cell r="CD87" t="str">
            <v>½" Ø flexible metal conduit</v>
          </cell>
          <cell r="CE87" t="str">
            <v>m</v>
          </cell>
          <cell r="CF87">
            <v>0.15</v>
          </cell>
          <cell r="CG87">
            <v>0.1</v>
          </cell>
          <cell r="CH87">
            <v>0.25</v>
          </cell>
          <cell r="DY8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7" t="str">
            <v>LAN switch shall refer to DBP DataCom plan</v>
          </cell>
        </row>
        <row r="88">
          <cell r="CD88" t="str">
            <v>½" Ø straight connector</v>
          </cell>
          <cell r="CE88" t="str">
            <v>pc/s</v>
          </cell>
          <cell r="CF88">
            <v>0.15</v>
          </cell>
          <cell r="CG88">
            <v>0.1</v>
          </cell>
          <cell r="CH88">
            <v>0.25</v>
          </cell>
          <cell r="DY8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8" t="str">
            <v>a.) Protection: NEMA-1
b.) Sheet metal: G.I SHEET
c.) Gauge #: Gauge 16
d.) Finish: Powder-coated
e.) Color: Gray
f.) Dimensions (HxWxD): 600mm x 400mm x 200mm</v>
          </cell>
        </row>
        <row r="89">
          <cell r="CD89" t="str">
            <v>½" Ø angle connector</v>
          </cell>
          <cell r="CE89" t="str">
            <v>pc/s</v>
          </cell>
          <cell r="CF89">
            <v>0.15</v>
          </cell>
          <cell r="CG89">
            <v>0.1</v>
          </cell>
          <cell r="CH89">
            <v>0.25</v>
          </cell>
          <cell r="DY8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89" t="str">
            <v>a.) Protection: NEMA-3R and enclosed in steel grills w/ padlock &amp; key
b.) Sheet metal: G.I. Sheet
c.) Gauge #: Gauge 12-14
d.) Finish: Powder-coated
e.) Color: Gray
f.) Dimensions (HxWxD): 400mm x 400mm x 200mm</v>
          </cell>
        </row>
        <row r="90">
          <cell r="CD90" t="str">
            <v>½" Ø EMT conduit (3m/pc)</v>
          </cell>
          <cell r="CE90" t="str">
            <v>pc/s</v>
          </cell>
          <cell r="CF90">
            <v>0.15</v>
          </cell>
          <cell r="CG90">
            <v>0.1</v>
          </cell>
          <cell r="CH90">
            <v>0.25</v>
          </cell>
          <cell r="DY9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90" t="str">
            <v>a.) Conductor Diameter of connectable wires (2 wires per contact): 0.40 to 0.63mm
b.) Conductor Diameter of connectable wires (1 wire per contact): 0.63 to 0.8mm; AWG 22 to AWG 26
c.) Insulation diamter of Connectable wires: 0.7 to 1.6mm
d.) Connection frequency: &gt;200 times
e.) Test access plug in cycles: &gt;250
f.) Contact resistance: &lt;2.5m ohms
g.) Insulation resistance: &gt;50,000 Mega ohms
h.) Dielectric strength: 2KV rms
i.) Impulse current: 5kA (8/20 micro sec)
j.) Current carrying capacity: 2A</v>
          </cell>
        </row>
        <row r="91">
          <cell r="CD91" t="str">
            <v>½" Ø EMT elbow</v>
          </cell>
          <cell r="CE91" t="str">
            <v>pc/s</v>
          </cell>
          <cell r="CF91">
            <v>0.15</v>
          </cell>
          <cell r="CG91">
            <v>0.1</v>
          </cell>
          <cell r="CH91">
            <v>0.25</v>
          </cell>
          <cell r="DE91" t="str">
            <v>a.) Security film shall be 6 mils (0.006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v>
          </cell>
          <cell r="DY9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91" t="str">
            <v>a.) Application: For use with krone module
b.) Modules, quantity: 5-way
c.) Panel Mounting: Flush
d.) Panel Style: Straight
e.) Material Type: High-impact, Flame retardant</v>
          </cell>
        </row>
        <row r="92">
          <cell r="CD92" t="str">
            <v>½" Ø EMT coupling and connector (compression type)</v>
          </cell>
          <cell r="CE92" t="str">
            <v>set/s</v>
          </cell>
          <cell r="CF92">
            <v>0.15</v>
          </cell>
          <cell r="CG92">
            <v>0.1</v>
          </cell>
          <cell r="CH92">
            <v>0.25</v>
          </cell>
          <cell r="DE92" t="str">
            <v>a.) Security film shall be 8 mils (0.008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v>
          </cell>
          <cell r="DY9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cell r="DZ92" t="str">
            <v>a.) Contractor to refer to ECE plans for technical specfications and locations.
b.) Contractor to install all necessary accessories to complete and operate the system.
c.) Contractor to ensure compatibility with the system.</v>
          </cell>
        </row>
        <row r="93">
          <cell r="CD93" t="str">
            <v>Junction box with cover  (PVC)</v>
          </cell>
          <cell r="CE93" t="str">
            <v>set/s</v>
          </cell>
          <cell r="CF93">
            <v>0.15</v>
          </cell>
          <cell r="CG93">
            <v>0.1</v>
          </cell>
          <cell r="CH93">
            <v>0.25</v>
          </cell>
          <cell r="DE93" t="str">
            <v>a.) Security film shall be made of PVC film with frosted design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 and/or schedule of doors at DBP standard booklet.</v>
          </cell>
          <cell r="DY9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94">
          <cell r="CD94" t="str">
            <v>Utility box (PVC)</v>
          </cell>
          <cell r="CE94" t="str">
            <v>set/s</v>
          </cell>
          <cell r="CF94">
            <v>0.15</v>
          </cell>
          <cell r="CG94">
            <v>0.1</v>
          </cell>
          <cell r="CH94">
            <v>0.25</v>
          </cell>
          <cell r="DY9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95">
          <cell r="DY9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96">
          <cell r="DY9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97">
          <cell r="DE97" t="str">
            <v>a.) Door size: 900mm width x 2100mm length/height 
b.) Shall be made of 12mm thick clear tempered glass panel.
c.) Frosted glass sticker shall be provided
d.) Refer to schedule of doors at DBP standard booklet.</v>
          </cell>
          <cell r="DY9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98">
          <cell r="DY9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99">
          <cell r="DE99" t="str">
            <v>a.) Opening size: 800mm width x 2100mm length/height 
b.) Door thickness: 50mm
c.) Door material: GA 16 galvanized sheets on both sides cladded with stainless sheets; framing per manufacturer's standard; 
d.) Door jamb: 4" thk GA 16 single rabbet metal jamb with stainless steel finish
e.) Stainless louver shall be included
g.) Refer to schedule of doors at DBP standard booklet.</v>
          </cell>
          <cell r="DY99"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0">
          <cell r="DE100" t="str">
            <v>a.) Decals shall be computer cut-out and wet type installation
b.) Refer to decals details on booklet</v>
          </cell>
          <cell r="DY10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1">
          <cell r="DY10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2">
          <cell r="DY10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3">
          <cell r="DY10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4">
          <cell r="DY104"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5">
          <cell r="DY105"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6">
          <cell r="DY106"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7">
          <cell r="DY107"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8">
          <cell r="DY108"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09">
          <cell r="DY109" t="str">
            <v>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10">
          <cell r="DY110"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11">
          <cell r="DY111"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12">
          <cell r="DY112"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13">
          <cell r="DY113" t="str">
            <v>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v>
          </cell>
        </row>
        <row r="114">
          <cell r="DY114" t="str">
            <v>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v>
          </cell>
        </row>
        <row r="115">
          <cell r="DY115" t="str">
            <v>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
e.) 'Programmable digital controller: Min. LCD display features: Voltage (V), Frequency (Hz), Auto/Manual; Min. Keypad Controls: Power On/Off, Operation Manual/Automatic</v>
          </cell>
        </row>
        <row r="116">
          <cell r="DY116" t="str">
            <v>a.) Contractor shall verify cabinet dimensions.
b.) Contractor shall provide galvanized phenolic board backing.</v>
          </cell>
        </row>
        <row r="117">
          <cell r="DY117" t="str">
            <v>a.) Contractor shall verify cabinet dimensions.
b.) Contractor shall provide galvanized phenolic board backing.</v>
          </cell>
        </row>
        <row r="118">
          <cell r="DY118" t="str">
            <v>a.) Contractor shall verify cabinet dimensions.
b.) Contractor shall provide galvanized phenolic board backing.</v>
          </cell>
        </row>
        <row r="119">
          <cell r="DY119" t="str">
            <v>Contractor shall provide laminated tagging on all panelboards, ATS/MTS and ECBs.</v>
          </cell>
        </row>
        <row r="120">
          <cell r="DY120"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1">
          <cell r="DY121"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2">
          <cell r="DY122"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3">
          <cell r="DY123"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4">
          <cell r="DY124"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5">
          <cell r="DY125"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6">
          <cell r="DY126"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7">
          <cell r="DY127"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8">
          <cell r="DY128"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29">
          <cell r="DY129"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0">
          <cell r="DY130"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1">
          <cell r="DY131"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2">
          <cell r="DY132"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3">
          <cell r="DY133"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4">
          <cell r="DY134"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5">
          <cell r="DY135"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6">
          <cell r="DY136"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7">
          <cell r="DY137"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8">
          <cell r="DY138"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39">
          <cell r="DY139"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0">
          <cell r="DY140"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1">
          <cell r="DY141"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2">
          <cell r="DY142"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3">
          <cell r="DY143"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4">
          <cell r="DY144"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5">
          <cell r="DY145"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6">
          <cell r="DY146"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7">
          <cell r="DY147"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8">
          <cell r="DY148"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49">
          <cell r="DY149"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0">
          <cell r="DY150"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1">
          <cell r="DY151"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2">
          <cell r="DY152"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3">
          <cell r="DY153"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4">
          <cell r="DY154"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5">
          <cell r="DY155"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6">
          <cell r="DY156"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7">
          <cell r="DY157"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8">
          <cell r="DY158"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59">
          <cell r="DY159"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0">
          <cell r="DY160"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1">
          <cell r="DY161"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2">
          <cell r="DY162"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3">
          <cell r="DY163"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4">
          <cell r="DY164"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5">
          <cell r="DY165"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6">
          <cell r="DY166"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7">
          <cell r="DY167"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8">
          <cell r="DY168"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169">
          <cell r="DY169"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0">
          <cell r="DY170"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1">
          <cell r="DY171"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2">
          <cell r="DY172"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3">
          <cell r="DY173"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4">
          <cell r="DY174"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5">
          <cell r="DY175"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6">
          <cell r="DY176"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7">
          <cell r="DY177"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8">
          <cell r="DY178"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79">
          <cell r="DY179"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80">
          <cell r="DY180" t="str">
            <v>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v>
          </cell>
        </row>
        <row r="181">
          <cell r="DY181" t="str">
            <v>a.) Contractor shall provide and install round type, 60Hz, 3Φ, 200 ampere class, 4/5 jaws fixed mounted digital electric meter in #16 GI sheet powder coated NEMA-3R enclosure ; rated voltage shall be dependent on electrical system of the plan.
b.)  Digital electric meters shall be ERC certified.
c.) Contractor to install necessary accessories.</v>
          </cell>
        </row>
        <row r="182">
          <cell r="DY182" t="str">
            <v>a.) Contractor shall provide and install round type, 60Hz, 3Φ, 200 ampere class, 4/5 jaws fixed mounted digital electric meter in #16 GI sheet powder coated NEMA-3R enclosure ; rated voltage shall be dependent on electrical system of the plan.
b.)  Digital electric meters shall be ERC certified.
c.) Contractor to install necessary accessories.</v>
          </cell>
        </row>
        <row r="183">
          <cell r="DY183"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84">
          <cell r="DY184"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85">
          <cell r="DY185"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86">
          <cell r="DY186"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87">
          <cell r="DY187"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88">
          <cell r="DY188"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89">
          <cell r="DY189" t="str">
            <v>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v>
          </cell>
        </row>
        <row r="190">
          <cell r="DY190" t="str">
            <v>600 Volt grade wire shall be copper, hard drawn, annealed and shall be of 910% conductivity</v>
          </cell>
        </row>
        <row r="191">
          <cell r="DY191" t="str">
            <v>600 Volt grade wire shall be copper, hard drawn, annealed and shall be of 910% conductivity</v>
          </cell>
        </row>
        <row r="192">
          <cell r="DY192" t="str">
            <v>600 Volt grade wire shall be copper, hard drawn, annealed and shall be of 910% conductivity</v>
          </cell>
        </row>
        <row r="193">
          <cell r="DY193" t="str">
            <v>600 Volt grade wire shall be copper, hard drawn, annealed and shall be of 910% conductivity</v>
          </cell>
        </row>
        <row r="194">
          <cell r="DY194" t="str">
            <v>600 Volt grade wire shall be copper, hard drawn, annealed and shall be of 910% conductivity</v>
          </cell>
        </row>
        <row r="195">
          <cell r="DY195" t="str">
            <v>600 Volt grade wire shall be copper, hard drawn, annealed and shall be of 910% conductivity</v>
          </cell>
        </row>
        <row r="196">
          <cell r="DY196" t="str">
            <v>600 Volt grade wire shall be copper, hard drawn, annealed and shall be of 910% conductivity</v>
          </cell>
        </row>
        <row r="197">
          <cell r="DY197" t="str">
            <v>600 Volt grade wire shall be copper, hard drawn, annealed and shall be of 910% conductivity</v>
          </cell>
        </row>
        <row r="198">
          <cell r="DY198" t="str">
            <v>600 Volt grade wire shall be copper, hard drawn, annealed and shall be of 910% conductivity</v>
          </cell>
        </row>
        <row r="199">
          <cell r="DY199" t="str">
            <v>600 Volt grade wire shall be copper, hard drawn, annealed and shall be of 910% conductivity</v>
          </cell>
        </row>
        <row r="200">
          <cell r="DY200" t="str">
            <v>600 Volt grade wire shall be copper, hard drawn, annealed and shall be of 910% conductivity</v>
          </cell>
        </row>
        <row r="201">
          <cell r="DY201" t="str">
            <v>600 Volt grade wire shall be copper, hard drawn, annealed and shall be of 910% conductivity</v>
          </cell>
        </row>
        <row r="202">
          <cell r="DY202" t="str">
            <v>600 Volt grade wire shall be copper, hard drawn, annealed and shall be of 910% conductivity</v>
          </cell>
        </row>
        <row r="203">
          <cell r="DY203" t="str">
            <v>Pipe shall be unplasticized Polyvinyl Chloride (uPVC), schedule 40 and uniform in thickness.</v>
          </cell>
        </row>
        <row r="204">
          <cell r="DY204" t="str">
            <v>Pipe shall be unplasticized Polyvinyl Chloride (uPVC), schedule 40 and uniform in thickness.</v>
          </cell>
        </row>
        <row r="205">
          <cell r="DY205" t="str">
            <v>Pipe shall be unplasticized Polyvinyl Chloride (uPVC), schedule 40 and uniform in thickness.</v>
          </cell>
        </row>
        <row r="206">
          <cell r="DY206" t="str">
            <v>Pipe shall be unplasticized Polyvinyl Chloride (uPVC), schedule 40 and uniform in thickness.</v>
          </cell>
        </row>
        <row r="207">
          <cell r="DY207" t="str">
            <v>Pipe shall be unplasticized Polyvinyl Chloride (uPVC), schedule 40 and uniform in thickness.</v>
          </cell>
        </row>
        <row r="208">
          <cell r="DY208" t="str">
            <v>Pipe shall be unplasticized Polyvinyl Chloride (uPVC), schedule 40 and uniform in thickness.</v>
          </cell>
        </row>
        <row r="209">
          <cell r="DY209" t="str">
            <v>Pipe shall be unplasticized Polyvinyl Chloride (uPVC), schedule 40 and uniform in thickness.</v>
          </cell>
        </row>
        <row r="210">
          <cell r="DY210" t="str">
            <v>Pipe shall be unplasticized Polyvinyl Chloride (uPVC), schedule 40 and uniform in thickness.</v>
          </cell>
        </row>
        <row r="211">
          <cell r="DY211" t="str">
            <v>Pipe shall be unplasticized Polyvinyl Chloride (uPVC), schedule 40 and uniform in thickness.</v>
          </cell>
        </row>
        <row r="212">
          <cell r="DY212" t="str">
            <v>Pipe shall be unplasticized Polyvinyl Chloride (uPVC), schedule 40 and uniform in thickness.</v>
          </cell>
        </row>
        <row r="213">
          <cell r="DY213" t="str">
            <v>shall be unplasticized Polyvinyl Chloride (uPVC), schedule 40 and uniform in thickness.</v>
          </cell>
        </row>
        <row r="214">
          <cell r="DY214" t="str">
            <v>shall be unplasticized Polyvinyl Chloride (uPVC), schedule 40 and uniform in thickness.</v>
          </cell>
        </row>
        <row r="215">
          <cell r="DY215" t="str">
            <v>shall be unplasticized Polyvinyl Chloride (uPVC), schedule 40 and uniform in thickness.</v>
          </cell>
        </row>
        <row r="216">
          <cell r="DY216" t="str">
            <v>shall be unplasticized Polyvinyl Chloride (uPVC), schedule 40 and uniform in thickness.</v>
          </cell>
        </row>
        <row r="217">
          <cell r="DY217" t="str">
            <v>shall be unplasticized Polyvinyl Chloride (uPVC), schedule 40 and uniform in thickness.</v>
          </cell>
        </row>
        <row r="218">
          <cell r="DY218" t="str">
            <v>shall be unplasticized Polyvinyl Chloride (uPVC), schedule 40 and uniform in thickness.</v>
          </cell>
        </row>
        <row r="219">
          <cell r="DY219" t="str">
            <v>shall be unplasticized Polyvinyl Chloride (uPVC), schedule 40 and uniform in thickness.</v>
          </cell>
        </row>
        <row r="220">
          <cell r="DY220" t="str">
            <v>shall be unplasticized Polyvinyl Chloride (uPVC), schedule 40 and uniform in thickness.</v>
          </cell>
        </row>
        <row r="221">
          <cell r="DY221" t="str">
            <v>shall be unplasticized Polyvinyl Chloride (uPVC), schedule 40 and uniform in thickness.</v>
          </cell>
        </row>
        <row r="222">
          <cell r="DY222" t="str">
            <v>shall be unplasticized Polyvinyl Chloride (uPVC), schedule 40 and uniform in thickness.</v>
          </cell>
        </row>
        <row r="223">
          <cell r="DY223" t="str">
            <v>shall be unplasticized Polyvinyl Chloride (uPVC), schedule 40 and uniform in thickness.</v>
          </cell>
        </row>
        <row r="224">
          <cell r="DY224" t="str">
            <v>shall be unplasticized Polyvinyl Chloride (uPVC), schedule 40 and uniform in thickness.</v>
          </cell>
        </row>
        <row r="225">
          <cell r="DY225" t="str">
            <v>shall be unplasticized Polyvinyl Chloride (uPVC), schedule 40 and uniform in thickness.</v>
          </cell>
        </row>
        <row r="226">
          <cell r="DY226" t="str">
            <v>shall be unplasticized Polyvinyl Chloride (uPVC), schedule 40 and uniform in thickness.</v>
          </cell>
        </row>
        <row r="227">
          <cell r="DY227" t="str">
            <v>shall be unplasticized Polyvinyl Chloride (uPVC), schedule 40 and uniform in thickness.</v>
          </cell>
        </row>
        <row r="228">
          <cell r="DY228" t="str">
            <v>shall be unplasticized Polyvinyl Chloride (uPVC), schedule 40 and uniform in thickness.</v>
          </cell>
        </row>
        <row r="229">
          <cell r="DY229" t="str">
            <v>shall be unplasticized Polyvinyl Chloride (uPVC), schedule 40 and uniform in thickness.</v>
          </cell>
        </row>
        <row r="230">
          <cell r="DY230" t="str">
            <v>shall be unplasticized Polyvinyl Chloride (uPVC), schedule 40 and uniform in thickness.</v>
          </cell>
        </row>
        <row r="231">
          <cell r="DY231" t="str">
            <v>shall be unplasticized Polyvinyl Chloride (uPVC), schedule 40 and uniform in thickness.</v>
          </cell>
        </row>
        <row r="232">
          <cell r="DY232" t="str">
            <v>shall be unplasticized Polyvinyl Chloride (uPVC), schedule 40 and uniform in thickness.</v>
          </cell>
        </row>
        <row r="233">
          <cell r="DY233" t="str">
            <v>shall be unplasticized Polyvinyl Chloride (uPVC), schedule 40 and uniform in thickness.</v>
          </cell>
        </row>
        <row r="234">
          <cell r="DY234" t="str">
            <v>shall be unplasticized Polyvinyl Chloride (uPVC), schedule 40 and uniform in thickness.</v>
          </cell>
        </row>
        <row r="235">
          <cell r="DY235" t="str">
            <v>shall be unplasticized Polyvinyl Chloride (uPVC), schedule 40 and uniform in thickness.</v>
          </cell>
        </row>
        <row r="236">
          <cell r="DY236" t="str">
            <v>shall be unplasticized Polyvinyl Chloride (uPVC), schedule 40 and uniform in thickness.</v>
          </cell>
        </row>
        <row r="237">
          <cell r="DY237" t="str">
            <v>shall be unplasticized Polyvinyl Chloride (uPVC), schedule 40 and uniform in thickness.</v>
          </cell>
        </row>
        <row r="238">
          <cell r="DY238" t="str">
            <v>shall be unplasticized Polyvinyl Chloride (uPVC), schedule 40 and uniform in thickness.</v>
          </cell>
        </row>
        <row r="239">
          <cell r="DY239" t="str">
            <v>shall be unplasticized Polyvinyl Chloride (uPVC), schedule 40 and uniform in thickness.</v>
          </cell>
        </row>
        <row r="240">
          <cell r="DY240" t="str">
            <v>shall be unplasticized Polyvinyl Chloride (uPVC), schedule 40 and uniform in thickness.</v>
          </cell>
        </row>
        <row r="241">
          <cell r="DY241" t="str">
            <v>shall be unplasticized Polyvinyl Chloride (uPVC), schedule 40 and uniform in thickness.</v>
          </cell>
        </row>
        <row r="242">
          <cell r="DY242" t="str">
            <v>shall be unplasticized Polyvinyl Chloride (uPVC), schedule 40 and uniform in thickness.</v>
          </cell>
        </row>
        <row r="243">
          <cell r="DY243" t="str">
            <v>shall be unplasticized Polyvinyl Chloride (uPVC), schedule 40 and uniform in thickness.</v>
          </cell>
        </row>
        <row r="244">
          <cell r="DY244" t="str">
            <v>shall be unplasticized Polyvinyl Chloride (uPVC), schedule 40 and uniform in thickness.</v>
          </cell>
        </row>
        <row r="245">
          <cell r="DY245" t="str">
            <v>shall be unplasticized Polyvinyl Chloride (uPVC), schedule 40 and uniform in thickness.</v>
          </cell>
        </row>
        <row r="246">
          <cell r="DY246" t="str">
            <v>shall be unplasticized Polyvinyl Chloride (uPVC), schedule 40 and uniform in thickness.</v>
          </cell>
        </row>
        <row r="247">
          <cell r="DY247" t="str">
            <v>shall be unplasticized Polyvinyl Chloride (uPVC), schedule 40 and uniform in thickness.</v>
          </cell>
        </row>
        <row r="248">
          <cell r="DY248" t="str">
            <v>shall be unplasticized Polyvinyl Chloride (uPVC), schedule 40 and uniform in thickness.</v>
          </cell>
        </row>
        <row r="249">
          <cell r="DY249" t="str">
            <v>shall be unplasticized Polyvinyl Chloride (uPVC), schedule 40 and uniform in thickness.</v>
          </cell>
        </row>
        <row r="250">
          <cell r="DY250" t="str">
            <v>Conduits shall be hot-dip galvanized steel material and length shall be 3.05m in length with coupling on one end.</v>
          </cell>
        </row>
        <row r="251">
          <cell r="DY251" t="str">
            <v>Conduits shall be hot-dip galvanized steel material and length shall be 3.05m in length with coupling on one end.</v>
          </cell>
        </row>
        <row r="252">
          <cell r="DY252" t="str">
            <v>Conduits shall be hot-dip galvanized steel material and length shall be 3.05m in length with coupling on one end.</v>
          </cell>
        </row>
        <row r="253">
          <cell r="DY253" t="str">
            <v>Conduits shall be hot-dip galvanized steel material and length shall be 3.05m in length with coupling on one end.</v>
          </cell>
        </row>
        <row r="254">
          <cell r="DY254" t="str">
            <v>Conduits shall be hot-dip galvanized steel material and length shall be 3.05m in length with coupling on one end.</v>
          </cell>
        </row>
        <row r="255">
          <cell r="DY255" t="str">
            <v>Conduits shall be hot-dip galvanized steel material and length shall be 3.05m in length with coupling on one end.</v>
          </cell>
        </row>
        <row r="256">
          <cell r="DY256" t="str">
            <v>Conduits shall be hot-dip galvanized steel material and length shall be 3.05m in length with coupling on one end.</v>
          </cell>
        </row>
        <row r="257">
          <cell r="DY257" t="str">
            <v>Conduits shall be hot-dip galvanized steel material and length shall be 3.05m in length with coupling on one end.</v>
          </cell>
        </row>
        <row r="258">
          <cell r="DY258" t="str">
            <v>Conduits shall be hot-dip galvanized steel material and length shall be 3.05m in length with coupling on one end.</v>
          </cell>
        </row>
        <row r="259">
          <cell r="DY259" t="str">
            <v>Conduits shall be hot-dip galvanized steel material and length shall be 3.05m in length with coupling on one end.</v>
          </cell>
        </row>
        <row r="260">
          <cell r="DY260" t="str">
            <v>shall be hot-dip galvanized steel material.</v>
          </cell>
        </row>
        <row r="261">
          <cell r="DY261" t="str">
            <v>shall be hot-dip galvanized steel material.</v>
          </cell>
        </row>
        <row r="262">
          <cell r="DY262" t="str">
            <v>shall be hot-dip galvanized steel material.</v>
          </cell>
        </row>
        <row r="263">
          <cell r="DY263" t="str">
            <v>shall be hot-dip galvanized steel material.</v>
          </cell>
        </row>
        <row r="264">
          <cell r="DY264" t="str">
            <v>shall be hot-dip galvanized steel material.</v>
          </cell>
        </row>
        <row r="265">
          <cell r="DY265" t="str">
            <v>shall be hot-dip galvanized steel material.</v>
          </cell>
        </row>
        <row r="266">
          <cell r="DY266" t="str">
            <v>shall be hot-dip galvanized steel material.</v>
          </cell>
        </row>
        <row r="267">
          <cell r="DY267" t="str">
            <v>shall be hot-dip galvanized steel material.</v>
          </cell>
        </row>
        <row r="268">
          <cell r="DY268" t="str">
            <v>shall be hot-dip galvanized steel material.</v>
          </cell>
        </row>
        <row r="269">
          <cell r="DY269" t="str">
            <v>shall be hot-dip galvanized steel material.</v>
          </cell>
        </row>
        <row r="270">
          <cell r="DY270" t="str">
            <v>shall be hot-dip galvanized steel material.</v>
          </cell>
        </row>
        <row r="271">
          <cell r="DY271" t="str">
            <v>shall be hot-dip galvanized steel material.</v>
          </cell>
        </row>
        <row r="272">
          <cell r="DY272" t="str">
            <v>shall be hot-dip galvanized steel material.</v>
          </cell>
        </row>
        <row r="273">
          <cell r="DY273" t="str">
            <v>shall be hot-dip galvanized steel material.</v>
          </cell>
        </row>
        <row r="274">
          <cell r="DY274" t="str">
            <v>shall be hot-dip galvanized steel material.</v>
          </cell>
        </row>
        <row r="275">
          <cell r="DY275" t="str">
            <v>shall be hot-dip galvanized steel material.</v>
          </cell>
        </row>
        <row r="276">
          <cell r="DY276" t="str">
            <v>shall be hot-dip galvanized steel material.</v>
          </cell>
        </row>
        <row r="277">
          <cell r="DY277" t="str">
            <v>shall be hot-dip galvanized steel material.</v>
          </cell>
        </row>
        <row r="278">
          <cell r="DY278" t="str">
            <v>shall be hot-dip galvanized steel material.</v>
          </cell>
        </row>
        <row r="279">
          <cell r="DY279" t="str">
            <v>shall be hot-dip galvanized steel material.</v>
          </cell>
        </row>
        <row r="280">
          <cell r="DY280" t="str">
            <v>shall be hot-dip galvanized steel material.</v>
          </cell>
        </row>
        <row r="281">
          <cell r="DY281" t="str">
            <v>shall be hot-dip galvanized steel material.</v>
          </cell>
        </row>
        <row r="282">
          <cell r="DY282" t="str">
            <v>shall be hot-dip galvanized steel material.</v>
          </cell>
        </row>
        <row r="283">
          <cell r="DY283" t="str">
            <v>shall be hot-dip galvanized steel material.</v>
          </cell>
        </row>
        <row r="284">
          <cell r="DY284" t="str">
            <v>shall be hot-dip galvanized steel material.</v>
          </cell>
        </row>
        <row r="285">
          <cell r="DY285" t="str">
            <v>shall be hot-dip galvanized steel material.</v>
          </cell>
        </row>
        <row r="286">
          <cell r="DY286" t="str">
            <v>shall be hot-dip galvanized steel material.</v>
          </cell>
        </row>
        <row r="287">
          <cell r="DY287" t="str">
            <v>shall be hot-dip galvanized steel material.</v>
          </cell>
        </row>
        <row r="288">
          <cell r="DY288" t="str">
            <v>shall be hot-dip galvanized steel material.</v>
          </cell>
        </row>
        <row r="289">
          <cell r="DY289" t="str">
            <v>shall be hot-dip galvanized steel material.</v>
          </cell>
        </row>
        <row r="290">
          <cell r="DY290" t="str">
            <v>a.) Conduits shall be hot-dip galvanized steel material.
b.) Standard product length shall be 3.05m and has coupling on one end.</v>
          </cell>
        </row>
        <row r="291">
          <cell r="DY291" t="str">
            <v>a.) Conduits shall be hot-dip galvanized steel material.
b.) Standard product length shall be 3.05m and has coupling on one end.</v>
          </cell>
        </row>
        <row r="292">
          <cell r="DY292" t="str">
            <v>a.) Conduits shall be hot-dip galvanized steel material.
b.) Standard product length shall be 3.05m and has coupling on one end.</v>
          </cell>
        </row>
        <row r="293">
          <cell r="DY293" t="str">
            <v>a.) Conduits shall be hot-dip galvanized steel material.
b.) Standard product length shall be 3.05m and has coupling on one end.</v>
          </cell>
        </row>
        <row r="294">
          <cell r="DY294" t="str">
            <v>a.) Conduits shall be hot-dip galvanized steel material.
b.) Standard product length shall be 3.05m and has coupling on one end.</v>
          </cell>
        </row>
        <row r="295">
          <cell r="DY295" t="str">
            <v>a.) Conduits shall be hot-dip galvanized steel material.
b.) Standard product length shall be 3.05m and has coupling on one end.</v>
          </cell>
        </row>
        <row r="296">
          <cell r="DY296" t="str">
            <v>shall be hot-dip galvanized steel material.</v>
          </cell>
        </row>
        <row r="297">
          <cell r="DY297" t="str">
            <v>shall be hot-dip galvanized steel material.</v>
          </cell>
        </row>
        <row r="298">
          <cell r="DY298" t="str">
            <v>shall be hot-dip galvanized steel material.</v>
          </cell>
        </row>
        <row r="299">
          <cell r="DY299" t="str">
            <v>shall be hot-dip galvanized steel material.</v>
          </cell>
        </row>
        <row r="300">
          <cell r="DY300" t="str">
            <v>shall be hot-dip galvanized steel material.</v>
          </cell>
        </row>
        <row r="301">
          <cell r="DY301" t="str">
            <v>shall be hot-dip galvanized steel material.</v>
          </cell>
        </row>
        <row r="302">
          <cell r="DY302" t="str">
            <v>shall be hot-dip galvanized steel material.</v>
          </cell>
        </row>
        <row r="303">
          <cell r="DY303" t="str">
            <v>shall be hot-dip galvanized steel material.</v>
          </cell>
        </row>
        <row r="304">
          <cell r="DY304" t="str">
            <v>shall be hot-dip galvanized steel material.</v>
          </cell>
        </row>
        <row r="305">
          <cell r="DY305" t="str">
            <v>shall be hot-dip galvanized steel material.</v>
          </cell>
        </row>
        <row r="306">
          <cell r="DY306" t="str">
            <v>shall be hot-dip galvanized steel material.</v>
          </cell>
        </row>
        <row r="307">
          <cell r="DY307" t="str">
            <v>shall be hot-dip galvanized steel material.</v>
          </cell>
        </row>
        <row r="308">
          <cell r="DY308" t="str">
            <v>shall be hot-dip galvanized steel material.</v>
          </cell>
        </row>
        <row r="309">
          <cell r="DY309" t="str">
            <v>shall be hot-dip galvanized steel material.</v>
          </cell>
        </row>
        <row r="310">
          <cell r="DY310" t="str">
            <v>shall be hot-dip galvanized steel material.</v>
          </cell>
        </row>
        <row r="311">
          <cell r="DY311" t="str">
            <v>shall be hot-dip galvanized steel material.</v>
          </cell>
        </row>
        <row r="312">
          <cell r="DY312" t="str">
            <v>shall be hot-dip galvanized steel material.</v>
          </cell>
        </row>
        <row r="313">
          <cell r="DY313" t="str">
            <v>shall be hot-dip galvanized steel material.</v>
          </cell>
        </row>
        <row r="314">
          <cell r="DY314" t="str">
            <v>shall be hot-dip galvanized steel material.</v>
          </cell>
        </row>
        <row r="315">
          <cell r="DY315" t="str">
            <v>shall be hot-dip galvanized steel material.</v>
          </cell>
        </row>
        <row r="316">
          <cell r="DY316" t="str">
            <v>shall be hot-dip galvanized steel material.</v>
          </cell>
        </row>
        <row r="317">
          <cell r="DY317" t="str">
            <v>shall be hot-dip galvanized steel material.</v>
          </cell>
        </row>
        <row r="318">
          <cell r="DY318" t="str">
            <v>shall be hot-dip galvanized steel material.</v>
          </cell>
        </row>
        <row r="319">
          <cell r="DY319" t="str">
            <v>shall be hot-dip galvanized steel material.</v>
          </cell>
        </row>
        <row r="320">
          <cell r="DY320" t="str">
            <v>shall be hot-dip galvanized steel material.</v>
          </cell>
        </row>
        <row r="321">
          <cell r="DY321" t="str">
            <v>shall be unplasticized Polyvinyl Chloride (uPVC), schedule 40 and uniform in thickness.</v>
          </cell>
        </row>
        <row r="322">
          <cell r="DY322" t="str">
            <v>shall be unplasticized Polyvinyl Chloride (uPVC), schedule 40 and uniform in thickness.</v>
          </cell>
        </row>
        <row r="323">
          <cell r="DY323" t="str">
            <v>shall be unplasticized Polyvinyl Chloride (uPVC), schedule 40 and uniform in thickness.</v>
          </cell>
        </row>
        <row r="324">
          <cell r="DY324" t="str">
            <v>Contractor shall provide and install die-cast aluminum service entrance cap and installation accessories</v>
          </cell>
        </row>
        <row r="325">
          <cell r="DY325" t="str">
            <v>Contractor shall provide and install die-cast aluminum service entrance cap and installation accessories</v>
          </cell>
        </row>
        <row r="326">
          <cell r="DY326" t="str">
            <v>Contractor shall provide and install die-cast aluminum service entrance cap and installation accessories</v>
          </cell>
        </row>
        <row r="327">
          <cell r="DY327" t="str">
            <v>Contractor shall provide and install die-cast aluminum service entrance cap and installation accessories</v>
          </cell>
        </row>
        <row r="328">
          <cell r="DY328" t="str">
            <v>shall be 3/4" diameter x 3m long copper ground rod.</v>
          </cell>
        </row>
        <row r="329">
          <cell r="DY329" t="str">
            <v>shall be copper-plated.</v>
          </cell>
        </row>
        <row r="330">
          <cell r="DY330" t="str">
            <v>Hanger rod shall be 6mm dia. bar with expansion shield and bolted on underslab.</v>
          </cell>
        </row>
        <row r="331">
          <cell r="DY331" t="str">
            <v>All necessary consumables to complete the electrical works shall be included.</v>
          </cell>
        </row>
        <row r="332">
          <cell r="DY332" t="str">
            <v>a.) Junction box dimensions: 4" x 4" (GA#16)
b.) Junction box deep type with cover and shall be made of galvanized iron.</v>
          </cell>
        </row>
        <row r="333">
          <cell r="DY333" t="str">
            <v>a.) Utility box dimensions: 4" x 2" (GA#16)
b.) Utility box deep type and shall be made of galvanized iron.</v>
          </cell>
        </row>
        <row r="334">
          <cell r="DY334" t="str">
            <v>a.) Pullbox dimensions: 24"x 24" x 16" (GA#16)
b.) Pullbox material shall be made of galvanized iron.</v>
          </cell>
        </row>
        <row r="335">
          <cell r="DY335" t="str">
            <v>Wire gutter shall be made of galvanized iron.</v>
          </cell>
        </row>
        <row r="336">
          <cell r="DY336" t="str">
            <v>a.) Switch type: 1 gang switch with plate cover
b.) Color: white
c.) Rating: 16A
d.) Voltage: 220-250V
e.) Material: polycarbonate</v>
          </cell>
        </row>
        <row r="337">
          <cell r="DY337" t="str">
            <v>a.) Switch type: 2 gang switch with plate cover
b.) Color: white
c.) Rating: 16A
d.) Voltage: 220-250V
e.) Material: polycarbonate</v>
          </cell>
        </row>
        <row r="338">
          <cell r="DY338" t="str">
            <v>a.) Switch type: 3 gang switch with plate cover
b.) Color: white
c.) Rating: 16A
d.) Voltage: 220-250V
e.) Material: polycarbonate</v>
          </cell>
        </row>
        <row r="339">
          <cell r="DY339" t="str">
            <v>a.) Switch type: 1 gang 3-way switch with plate cover
b.) Color: white
c.) Rating: 16A
d.) Voltage: 220-250V
e.) Material: polycarbonate</v>
          </cell>
        </row>
        <row r="340">
          <cell r="DY340" t="str">
            <v>a.) Switch type: 2 gang 3-way switch with plate cover
b.) Color: white
c.) Rating: 16A
d.) Voltage: 220-250V
e.) Material: polycarbonate</v>
          </cell>
        </row>
        <row r="341">
          <cell r="DY341" t="str">
            <v>a.) Switch type: 3 gang 3-way switch with plate cover
b.) Color: white
c.) Rating: 16A
d.) Voltage: 220-250V
e.) Material: polycarbonate</v>
          </cell>
        </row>
        <row r="342">
          <cell r="DY342" t="str">
            <v>a.) Outlet type: duplex universal outlet with ground
b.) Color: white
c.) Mounting type: wall mounted
d.) Rating: 16A
e.) Voltage: 220-250V
f.) Material: polycarbonate</v>
          </cell>
        </row>
        <row r="343">
          <cell r="DY343" t="str">
            <v>a.) Outlet type: duplex universal outlet with ground weather proof type
b.) Color: white
c.) Mounting type: wall mounted
d.) Rating: 16A
e.) Voltage: 220-250V
f.) Material: polycarbonate</v>
          </cell>
        </row>
        <row r="344">
          <cell r="DY344" t="str">
            <v>a.) Outlet type: Pop-up conveneince outlet
b.) Color: white
c.) Mounting type: floor mounted
d.) Rating: 16A
e.) Voltage: 220-250V</v>
          </cell>
        </row>
        <row r="345">
          <cell r="DY345" t="str">
            <v>a.) Switch type: 3-prong twist lock outlet w/ cover
b.) 3-prong plug specifications:
c.) Color: beige
d.) Mounting type: wall mounted
e.) Rating: 20A
f.) Voltage: 220-250V</v>
          </cell>
        </row>
        <row r="346">
          <cell r="DY346" t="str">
            <v>a.) Switch type: 3-prong twist lock outlet w/ cover
b.) 3-prong plug specifications:
c.) Color: beige
d.) Mounting type: wall mounted
e.) Rating: 30A
f.) Voltage: 220-250V</v>
          </cell>
        </row>
        <row r="347">
          <cell r="DY347" t="str">
            <v>a.) Switch type: 3-prong twist lock outlet w/ cover
b.) 3-prong plug specifications:
c.) Color: beige
d.) Mounting type: wall mounted
e.) Rating: 40A
f.) Voltage: 220-250V</v>
          </cell>
        </row>
        <row r="348">
          <cell r="DY348" t="str">
            <v>a.) Switch type: 3-prong twist lock outlet w/ cover
b.) 3-prong plug specifications:
c.) Color: beige
d.) Mounting type: wall mounted
e.) Rating: 50A
f.) Voltage: 220-250V</v>
          </cell>
        </row>
        <row r="349">
          <cell r="DY349" t="str">
            <v>a.) Switch type: 4-prong twist lock outlet w/ cover
b.) 4-prong plug specifications:
c.) Color: beige
d.) Mounting type: wall mounted
e.) Rating: 40A
f.) Voltage: 220-250V</v>
          </cell>
        </row>
        <row r="350">
          <cell r="DY350" t="str">
            <v>a.) Switch type: 4-prong twist lock outlet w/ cover
b.) 4-prong plug specifications:
c.) Color: beige
d.) Mounting type: wall mounted
e.) Rating: 50A
f.) Voltage: 220-250V</v>
          </cell>
        </row>
        <row r="351">
          <cell r="DY351" t="str">
            <v>a.) Mounting: wall mounted mechanical timer switch
b.) Timer: 15 mins - 24 hour timing range (can be manually override).
c.) Contractor shall ensure timer switch is compatible with signage, magnetic contactor, and electrical system.</v>
          </cell>
        </row>
        <row r="352">
          <cell r="DY352" t="str">
            <v>a. Contractor to provide and install magnetic contactor with  min. of 9A contact rating and 3 poles contact configuration (3NO).
b. Contractor shall ensure magnetic contactor is compatible with signage, timer switch, and electrical system.</v>
          </cell>
        </row>
        <row r="353">
          <cell r="DY353" t="str">
            <v>a.) Galvanized sheet with lock
b.) Fully bolted construction enclosure
c.) Color: white
d.) Fixed type</v>
          </cell>
        </row>
        <row r="354">
          <cell r="DY354" t="str">
            <v>Contractor must refer to electrical plans for location and specifications and to install all necessary accessories to complete system.</v>
          </cell>
        </row>
        <row r="355">
          <cell r="DY355" t="str">
            <v>Contractor must refer to electrical plans for location and specifications and to install all necessary accessories to complete system.</v>
          </cell>
        </row>
        <row r="356">
          <cell r="DY356" t="str">
            <v>Contractor must refer to electrical plans for location and specifications and to install all necessary accessories to complete system.</v>
          </cell>
        </row>
        <row r="357">
          <cell r="DY357" t="str">
            <v>Contractor must refer to electrical plans for location and specifications and to install all necessary accessories to complete system.</v>
          </cell>
        </row>
        <row r="358">
          <cell r="DY358" t="str">
            <v>Contractor must refer to electrical plans for location and specifications and to install all necessary accessories to complete system.</v>
          </cell>
        </row>
        <row r="359">
          <cell r="DY359" t="str">
            <v>Contractor must refer to electrical plans for location and specifications and to install all necessary accessories to complete system.</v>
          </cell>
        </row>
        <row r="360">
          <cell r="DY360" t="str">
            <v>Contractor must refer to electrical plans for location and specifications and to install all necessary accessories to complete system.</v>
          </cell>
        </row>
        <row r="361">
          <cell r="DY361" t="str">
            <v>Contractor must refer to electrical plans for location and specifications and to install all necessary accessories to complete system.</v>
          </cell>
        </row>
        <row r="362">
          <cell r="DY362" t="str">
            <v>Contractor must refer to electrical plans for location and specifications and to install all necessary accessories to complete system.</v>
          </cell>
        </row>
        <row r="363">
          <cell r="DY363" t="str">
            <v>Contractor must refer to electrical plans for location and specifications and to install all necessary accessories to complete system.</v>
          </cell>
        </row>
        <row r="364">
          <cell r="DY364" t="str">
            <v>Contractor must refer to electrical plans for location and specifications and to install all necessary accessories to complete system.</v>
          </cell>
        </row>
        <row r="365">
          <cell r="DY365" t="str">
            <v>Contractor must refer to electrical plans for location and specifications and to install all necessary accessories to complete system.</v>
          </cell>
        </row>
        <row r="366">
          <cell r="DY366" t="str">
            <v>Contractor must refer to electrical plans for location and specifications and to install all necessary accessories to complete system.</v>
          </cell>
        </row>
        <row r="368">
          <cell r="DY368" t="str">
            <v>Contractor holds responsibility for mounting termination, testing (megger test, full load test, load balancing test, etc.,), and commissioning to ensure that every component and system is operational</v>
          </cell>
        </row>
        <row r="369">
          <cell r="DY369" t="str">
            <v>Contractor must refer to electrical plans for location and specifications and to install all necessary accessories to complete system.</v>
          </cell>
        </row>
        <row r="370">
          <cell r="DY370" t="str">
            <v>Contractor must refer to electrical plans for location and specifications and to install all necessary accessories to complete system.</v>
          </cell>
        </row>
        <row r="371">
          <cell r="DY371" t="str">
            <v>Contractor must refer to electrical plans for location and specifications and to install all necessary accessories to complete system.</v>
          </cell>
        </row>
        <row r="372">
          <cell r="DY372" t="str">
            <v>Contractor must refer to electrical plans for location and specifications and to install all necessary accessories to complete system.</v>
          </cell>
        </row>
        <row r="373">
          <cell r="DY373" t="str">
            <v>a.) The Contractor shall ensure the cooling class type; Oil immersed, self-cooled (non-PCB type).
b.) Contractor to use mineral oil for insulation fluid and copper for winding with temperature rise of winding not to exceed 65°C.
c.) Contractor to install all necessary standard mounting accessories, and shoulder transformer hauling to operate the system.
d.) Contractor must refer to electrical plans for details.
Notes:
1. Bill deposit care of DBP.
2. Items to be calibrated/tested by service provider prior to installation.
3. Contractor to submit proof of result/approval by service provider prior through submission of certification/transmittal or tempered-proof seal.
4. Contractor shall submit all documents and pay all fees.</v>
          </cell>
        </row>
        <row r="374">
          <cell r="DY374" t="str">
            <v>Shall be based on manufacturer standard</v>
          </cell>
        </row>
        <row r="375">
          <cell r="DY375" t="str">
            <v>Contractor must refer to electrical plans for location and specifications and to install all necessary accessories to complete system.</v>
          </cell>
        </row>
        <row r="379">
          <cell r="DY379" t="str">
            <v>Contractor must refer to electrical plans for location and specifications and to install all necessary accessories to complete system.</v>
          </cell>
        </row>
        <row r="380">
          <cell r="DY380"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row r="381">
          <cell r="DY381" t="str">
            <v>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v>
          </cell>
        </row>
      </sheetData>
      <sheetData sheetId="1">
        <row r="97">
          <cell r="B97" t="str">
            <v>Pullbox (ga#16)</v>
          </cell>
        </row>
        <row r="98">
          <cell r="B98" t="str">
            <v>Junction box with cover  (PVC)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EB410"/>
  <sheetViews>
    <sheetView topLeftCell="BZ61" zoomScale="85" zoomScaleNormal="85" workbookViewId="0">
      <selection activeCell="CD67" sqref="CD67"/>
    </sheetView>
  </sheetViews>
  <sheetFormatPr defaultColWidth="9.140625" defaultRowHeight="15" customHeight="1" x14ac:dyDescent="0.2"/>
  <cols>
    <col min="1" max="1" width="44.7109375" style="10" bestFit="1" customWidth="1"/>
    <col min="2" max="2" width="38.5703125" style="10" bestFit="1" customWidth="1"/>
    <col min="3" max="3" width="3.140625" style="10" bestFit="1" customWidth="1"/>
    <col min="4" max="4" width="5.140625" style="10" bestFit="1" customWidth="1"/>
    <col min="5" max="5" width="4" style="10" bestFit="1" customWidth="1"/>
    <col min="6" max="6" width="5.140625" style="10" bestFit="1" customWidth="1"/>
    <col min="7" max="7" width="41" style="10" bestFit="1" customWidth="1"/>
    <col min="8" max="8" width="3.140625" style="10" bestFit="1" customWidth="1"/>
    <col min="9" max="9" width="5.140625" style="10" bestFit="1" customWidth="1"/>
    <col min="10" max="10" width="4" style="10" bestFit="1" customWidth="1"/>
    <col min="11" max="11" width="5.140625" style="10" bestFit="1" customWidth="1"/>
    <col min="12" max="12" width="40.7109375" style="10" bestFit="1" customWidth="1"/>
    <col min="13" max="13" width="5.7109375" style="10" bestFit="1" customWidth="1"/>
    <col min="14" max="14" width="5.140625" style="10" bestFit="1" customWidth="1"/>
    <col min="15" max="15" width="4" style="10" bestFit="1" customWidth="1"/>
    <col min="16" max="16" width="5.140625" style="10" bestFit="1" customWidth="1"/>
    <col min="17" max="17" width="35.85546875" style="10" bestFit="1" customWidth="1"/>
    <col min="18" max="19" width="5.140625" style="10" bestFit="1" customWidth="1"/>
    <col min="20" max="20" width="4" style="10" bestFit="1" customWidth="1"/>
    <col min="21" max="21" width="5.140625" style="10" bestFit="1" customWidth="1"/>
    <col min="22" max="22" width="39.85546875" style="10" bestFit="1" customWidth="1"/>
    <col min="23" max="23" width="5.5703125" style="10" bestFit="1" customWidth="1"/>
    <col min="24" max="24" width="5.140625" style="10" bestFit="1" customWidth="1"/>
    <col min="25" max="25" width="4" style="10" bestFit="1" customWidth="1"/>
    <col min="26" max="26" width="5.140625" style="10" bestFit="1" customWidth="1"/>
    <col min="27" max="27" width="48.7109375" style="10" bestFit="1" customWidth="1"/>
    <col min="28" max="28" width="5.5703125" style="10" bestFit="1" customWidth="1"/>
    <col min="29" max="29" width="5.140625" style="10" bestFit="1" customWidth="1"/>
    <col min="30" max="30" width="4" style="10" bestFit="1" customWidth="1"/>
    <col min="31" max="31" width="5.140625" style="10" bestFit="1" customWidth="1"/>
    <col min="32" max="32" width="51.28515625" style="10" bestFit="1" customWidth="1"/>
    <col min="33" max="33" width="5.5703125" style="10" bestFit="1" customWidth="1"/>
    <col min="34" max="34" width="5.140625" style="10" bestFit="1" customWidth="1"/>
    <col min="35" max="35" width="4" style="10" bestFit="1" customWidth="1"/>
    <col min="36" max="36" width="5.140625" style="10" bestFit="1" customWidth="1"/>
    <col min="37" max="37" width="64.42578125" style="10" bestFit="1" customWidth="1"/>
    <col min="38" max="38" width="5.5703125" style="10" bestFit="1" customWidth="1"/>
    <col min="39" max="39" width="5.140625" style="10" bestFit="1" customWidth="1"/>
    <col min="40" max="40" width="4" style="10" bestFit="1" customWidth="1"/>
    <col min="41" max="41" width="5.140625" style="10" bestFit="1" customWidth="1"/>
    <col min="42" max="42" width="53.85546875" style="10" bestFit="1" customWidth="1"/>
    <col min="43" max="44" width="5.140625" style="10" bestFit="1" customWidth="1"/>
    <col min="45" max="45" width="4" style="10" bestFit="1" customWidth="1"/>
    <col min="46" max="46" width="5.7109375" style="10" bestFit="1" customWidth="1"/>
    <col min="47" max="47" width="50.42578125" style="10" customWidth="1"/>
    <col min="48" max="48" width="5.5703125" style="10" bestFit="1" customWidth="1"/>
    <col min="49" max="49" width="5.140625" style="10" bestFit="1" customWidth="1"/>
    <col min="50" max="50" width="4" style="10" bestFit="1" customWidth="1"/>
    <col min="51" max="51" width="5.7109375" style="10" bestFit="1" customWidth="1"/>
    <col min="52" max="52" width="56.42578125" style="10" bestFit="1" customWidth="1"/>
    <col min="53" max="53" width="5.5703125" style="10" bestFit="1" customWidth="1"/>
    <col min="54" max="54" width="2.140625" style="10" bestFit="1" customWidth="1"/>
    <col min="55" max="56" width="4" style="10" bestFit="1" customWidth="1"/>
    <col min="57" max="57" width="60.28515625" style="10" bestFit="1" customWidth="1"/>
    <col min="58" max="58" width="5" style="10" bestFit="1" customWidth="1"/>
    <col min="59" max="59" width="5.140625" style="10" bestFit="1" customWidth="1"/>
    <col min="60" max="60" width="4" style="10" bestFit="1" customWidth="1"/>
    <col min="61" max="61" width="5.7109375" style="10" bestFit="1" customWidth="1"/>
    <col min="62" max="62" width="69.85546875" style="10" bestFit="1" customWidth="1"/>
    <col min="63" max="63" width="5.5703125" style="10" bestFit="1" customWidth="1"/>
    <col min="64" max="64" width="5.140625" style="10" bestFit="1" customWidth="1"/>
    <col min="65" max="65" width="4" style="10" bestFit="1" customWidth="1"/>
    <col min="66" max="66" width="5.7109375" style="10" bestFit="1" customWidth="1"/>
    <col min="67" max="67" width="79.140625" style="10" bestFit="1" customWidth="1"/>
    <col min="68" max="68" width="5.5703125" style="10" bestFit="1" customWidth="1"/>
    <col min="69" max="69" width="5.140625" style="10" bestFit="1" customWidth="1"/>
    <col min="70" max="70" width="4" style="10" bestFit="1" customWidth="1"/>
    <col min="71" max="71" width="5.140625" style="10" bestFit="1" customWidth="1"/>
    <col min="72" max="72" width="81.7109375" style="1" customWidth="1"/>
    <col min="73" max="73" width="5.5703125" style="1" customWidth="1"/>
    <col min="74" max="74" width="5.140625" style="1" customWidth="1"/>
    <col min="75" max="75" width="4" style="1" customWidth="1"/>
    <col min="76" max="76" width="5.7109375" style="1" customWidth="1"/>
    <col min="77" max="77" width="106" style="1" customWidth="1"/>
    <col min="78" max="78" width="7.140625" style="1" customWidth="1"/>
    <col min="79" max="79" width="5.140625" style="1" customWidth="1"/>
    <col min="80" max="80" width="4" style="1" customWidth="1"/>
    <col min="81" max="81" width="5.7109375" style="1" customWidth="1"/>
    <col min="82" max="82" width="96.5703125" style="44" customWidth="1"/>
    <col min="83" max="83" width="7.140625" style="44" customWidth="1"/>
    <col min="84" max="84" width="5.140625" style="44" customWidth="1"/>
    <col min="85" max="85" width="4" style="44" customWidth="1"/>
    <col min="86" max="86" width="5.7109375" style="44" customWidth="1"/>
    <col min="87" max="87" width="30.140625" style="10" customWidth="1"/>
    <col min="88" max="89" width="5.140625" style="10" customWidth="1"/>
    <col min="90" max="90" width="4" style="10" customWidth="1"/>
    <col min="91" max="91" width="5.140625" style="10" customWidth="1"/>
    <col min="92" max="92" width="30.140625" style="10" customWidth="1"/>
    <col min="93" max="93" width="5.7109375" style="10" customWidth="1"/>
    <col min="94" max="94" width="5.140625" style="10" customWidth="1"/>
    <col min="95" max="95" width="4" style="10" customWidth="1"/>
    <col min="96" max="96" width="5.140625" style="10" customWidth="1"/>
    <col min="97" max="97" width="20.7109375" style="10" customWidth="1"/>
    <col min="98" max="98" width="3.140625" style="10" customWidth="1"/>
    <col min="99" max="99" width="5.140625" style="10" customWidth="1"/>
    <col min="100" max="100" width="4" style="10" customWidth="1"/>
    <col min="101" max="101" width="5.140625" style="10" customWidth="1"/>
    <col min="102" max="102" width="194.85546875" style="10" customWidth="1"/>
    <col min="103" max="103" width="96.85546875" style="10" customWidth="1"/>
    <col min="104" max="104" width="126.5703125" style="10" customWidth="1"/>
    <col min="105" max="105" width="25" style="10" customWidth="1"/>
    <col min="106" max="106" width="81.140625" style="10" customWidth="1"/>
    <col min="107" max="107" width="106.85546875" style="10" customWidth="1"/>
    <col min="108" max="108" width="101.42578125" style="10" customWidth="1"/>
    <col min="109" max="109" width="74.85546875" style="10" customWidth="1"/>
    <col min="110" max="113" width="25.7109375" style="10" customWidth="1"/>
    <col min="114" max="114" width="75.42578125" style="10" customWidth="1"/>
    <col min="115" max="122" width="9.140625" style="10" customWidth="1"/>
    <col min="123" max="123" width="58" style="10" customWidth="1"/>
    <col min="124" max="127" width="9.140625" style="10" customWidth="1"/>
    <col min="128" max="128" width="157.7109375" style="10" bestFit="1" customWidth="1"/>
    <col min="129" max="129" width="112.85546875" style="53" customWidth="1"/>
    <col min="130" max="130" width="104.42578125" style="53" customWidth="1"/>
    <col min="131" max="131" width="181.85546875" style="10" customWidth="1"/>
    <col min="132" max="132" width="105.140625" style="10" customWidth="1"/>
    <col min="133" max="16384" width="9.140625" style="10"/>
  </cols>
  <sheetData>
    <row r="1" spans="1:132" s="6" customFormat="1" ht="15" customHeight="1" x14ac:dyDescent="0.25">
      <c r="A1" s="4"/>
      <c r="B1" s="5"/>
      <c r="C1" s="4"/>
      <c r="D1" s="4"/>
      <c r="E1" s="4"/>
      <c r="F1" s="4"/>
      <c r="BT1" s="16"/>
      <c r="BU1" s="16"/>
      <c r="BV1" s="16"/>
      <c r="BW1" s="16"/>
      <c r="BX1" s="16"/>
      <c r="BY1" s="16"/>
      <c r="BZ1" s="16"/>
      <c r="CA1" s="16"/>
      <c r="CB1" s="16"/>
      <c r="CC1" s="16"/>
      <c r="CD1" s="198"/>
      <c r="CE1" s="198"/>
      <c r="CF1" s="198"/>
      <c r="CG1" s="198"/>
      <c r="CH1" s="198"/>
      <c r="DK1" s="8">
        <v>14</v>
      </c>
      <c r="DL1" s="8">
        <v>15</v>
      </c>
      <c r="DM1" s="8">
        <v>16</v>
      </c>
      <c r="DN1" s="8">
        <v>17</v>
      </c>
      <c r="DO1" s="8">
        <v>18</v>
      </c>
      <c r="DP1" s="8">
        <v>19</v>
      </c>
      <c r="DQ1" s="8">
        <v>20</v>
      </c>
      <c r="DR1" s="8">
        <v>21</v>
      </c>
      <c r="DX1" s="10"/>
      <c r="DY1" s="52"/>
      <c r="DZ1" s="52"/>
    </row>
    <row r="2" spans="1:132" ht="15" customHeight="1" x14ac:dyDescent="0.25">
      <c r="A2" s="7" t="s">
        <v>0</v>
      </c>
      <c r="B2" s="8" t="s">
        <v>44</v>
      </c>
      <c r="C2" s="8" t="s">
        <v>43</v>
      </c>
      <c r="D2" s="8">
        <v>0</v>
      </c>
      <c r="E2" s="9">
        <v>0.1</v>
      </c>
      <c r="F2" s="9">
        <v>0.1</v>
      </c>
      <c r="G2" s="8" t="s">
        <v>47</v>
      </c>
      <c r="H2" s="8" t="s">
        <v>43</v>
      </c>
      <c r="I2" s="9">
        <v>0.15</v>
      </c>
      <c r="J2" s="9">
        <v>0.1</v>
      </c>
      <c r="K2" s="9">
        <v>0.25</v>
      </c>
      <c r="L2" s="8" t="s">
        <v>58</v>
      </c>
      <c r="M2" s="8" t="s">
        <v>43</v>
      </c>
      <c r="N2" s="9">
        <v>0.15</v>
      </c>
      <c r="O2" s="9">
        <v>0.1</v>
      </c>
      <c r="P2" s="9">
        <v>0.25</v>
      </c>
      <c r="Q2" s="8" t="s">
        <v>94</v>
      </c>
      <c r="R2" s="8" t="s">
        <v>43</v>
      </c>
      <c r="S2" s="9">
        <v>0.15</v>
      </c>
      <c r="T2" s="9">
        <v>0.1</v>
      </c>
      <c r="U2" s="9">
        <v>0.25</v>
      </c>
      <c r="V2" s="8" t="s">
        <v>98</v>
      </c>
      <c r="W2" s="8" t="s">
        <v>43</v>
      </c>
      <c r="X2" s="9">
        <v>0.15</v>
      </c>
      <c r="Y2" s="9">
        <v>0.1</v>
      </c>
      <c r="Z2" s="9">
        <v>0.25</v>
      </c>
      <c r="AA2" s="8" t="s">
        <v>135</v>
      </c>
      <c r="AB2" s="8" t="s">
        <v>43</v>
      </c>
      <c r="AC2" s="9">
        <v>0.15</v>
      </c>
      <c r="AD2" s="9">
        <v>0.1</v>
      </c>
      <c r="AE2" s="9">
        <v>0.25</v>
      </c>
      <c r="AF2" s="8" t="s">
        <v>199</v>
      </c>
      <c r="AG2" s="8" t="s">
        <v>43</v>
      </c>
      <c r="AH2" s="9">
        <v>0.15</v>
      </c>
      <c r="AI2" s="9">
        <v>0.1</v>
      </c>
      <c r="AJ2" s="9">
        <v>0.25</v>
      </c>
      <c r="AK2" s="8" t="s">
        <v>956</v>
      </c>
      <c r="AL2" s="8" t="s">
        <v>166</v>
      </c>
      <c r="AM2" s="9">
        <v>0.15</v>
      </c>
      <c r="AN2" s="9">
        <v>0.1</v>
      </c>
      <c r="AO2" s="9">
        <v>0.25</v>
      </c>
      <c r="AP2" s="8" t="s">
        <v>965</v>
      </c>
      <c r="AQ2" s="8" t="s">
        <v>56</v>
      </c>
      <c r="AR2" s="9">
        <v>0.15</v>
      </c>
      <c r="AS2" s="9">
        <v>0.1</v>
      </c>
      <c r="AT2" s="9">
        <v>0.25</v>
      </c>
      <c r="AU2" s="8" t="s">
        <v>311</v>
      </c>
      <c r="AV2" s="8" t="s">
        <v>56</v>
      </c>
      <c r="AW2" s="9">
        <v>0.15</v>
      </c>
      <c r="AX2" s="9">
        <v>0.1</v>
      </c>
      <c r="AY2" s="9">
        <v>0.25</v>
      </c>
      <c r="AZ2" s="8" t="s">
        <v>343</v>
      </c>
      <c r="BA2" s="8" t="s">
        <v>166</v>
      </c>
      <c r="BB2" s="8">
        <v>0</v>
      </c>
      <c r="BC2" s="9">
        <v>0.1</v>
      </c>
      <c r="BD2" s="9">
        <v>0.1</v>
      </c>
      <c r="BE2" s="8" t="s">
        <v>944</v>
      </c>
      <c r="BF2" s="8" t="s">
        <v>370</v>
      </c>
      <c r="BG2" s="9">
        <v>0.15</v>
      </c>
      <c r="BH2" s="9">
        <v>0.1</v>
      </c>
      <c r="BI2" s="9">
        <v>0.25</v>
      </c>
      <c r="BJ2" s="8" t="s">
        <v>379</v>
      </c>
      <c r="BK2" s="8" t="s">
        <v>166</v>
      </c>
      <c r="BL2" s="9">
        <v>0.15</v>
      </c>
      <c r="BM2" s="9">
        <v>0.1</v>
      </c>
      <c r="BN2" s="9">
        <v>0.25</v>
      </c>
      <c r="BO2" s="31" t="s">
        <v>886</v>
      </c>
      <c r="BP2" s="31" t="s">
        <v>166</v>
      </c>
      <c r="BQ2" s="32">
        <v>0.15</v>
      </c>
      <c r="BR2" s="32">
        <v>0.1</v>
      </c>
      <c r="BS2" s="32">
        <v>0.25</v>
      </c>
      <c r="BT2" s="37" t="s">
        <v>804</v>
      </c>
      <c r="BU2" s="37" t="s">
        <v>43</v>
      </c>
      <c r="BV2" s="38">
        <v>0.15</v>
      </c>
      <c r="BW2" s="38">
        <v>0.1</v>
      </c>
      <c r="BX2" s="38">
        <v>0.25</v>
      </c>
      <c r="BY2" s="17" t="s">
        <v>1330</v>
      </c>
      <c r="BZ2" s="17" t="s">
        <v>787</v>
      </c>
      <c r="CA2" s="18">
        <v>0.15</v>
      </c>
      <c r="CB2" s="18">
        <v>0.1</v>
      </c>
      <c r="CC2" s="18">
        <v>0.25</v>
      </c>
      <c r="CD2" s="44" t="s">
        <v>1184</v>
      </c>
      <c r="CE2" s="44" t="s">
        <v>787</v>
      </c>
      <c r="CF2" s="45">
        <v>0.15</v>
      </c>
      <c r="CG2" s="45">
        <v>0.1</v>
      </c>
      <c r="CH2" s="45">
        <v>0.25</v>
      </c>
      <c r="CI2" s="8" t="s">
        <v>549</v>
      </c>
      <c r="CJ2" s="8" t="s">
        <v>550</v>
      </c>
      <c r="CK2" s="9">
        <v>0.15</v>
      </c>
      <c r="CL2" s="9">
        <v>0.1</v>
      </c>
      <c r="CM2" s="9">
        <v>0.25</v>
      </c>
      <c r="CN2" s="8" t="s">
        <v>574</v>
      </c>
      <c r="CO2" s="8" t="s">
        <v>43</v>
      </c>
      <c r="CP2" s="9">
        <v>0.15</v>
      </c>
      <c r="CQ2" s="9">
        <v>0.1</v>
      </c>
      <c r="CR2" s="9">
        <v>0.25</v>
      </c>
      <c r="CS2" s="8" t="s">
        <v>611</v>
      </c>
      <c r="CT2" s="8" t="s">
        <v>43</v>
      </c>
      <c r="CU2" s="9">
        <v>0.15</v>
      </c>
      <c r="CV2" s="9">
        <v>0.1</v>
      </c>
      <c r="CW2" s="9">
        <v>0.25</v>
      </c>
      <c r="CX2" s="11" t="s">
        <v>1354</v>
      </c>
      <c r="CZ2" s="10" t="s">
        <v>988</v>
      </c>
      <c r="DF2" s="11" t="s">
        <v>1059</v>
      </c>
      <c r="DG2" s="11" t="s">
        <v>1711</v>
      </c>
      <c r="DH2" s="11" t="s">
        <v>1115</v>
      </c>
      <c r="DJ2" s="11" t="s">
        <v>1139</v>
      </c>
      <c r="DS2" s="65" t="s">
        <v>771</v>
      </c>
      <c r="DT2" s="65" t="s">
        <v>43</v>
      </c>
      <c r="DU2" s="66">
        <v>0.15</v>
      </c>
      <c r="DV2" s="66">
        <v>0.1</v>
      </c>
      <c r="DW2" s="66">
        <v>0.25</v>
      </c>
      <c r="DX2" s="33" t="s">
        <v>1436</v>
      </c>
      <c r="DY2" s="55" t="s">
        <v>1455</v>
      </c>
      <c r="DZ2" s="58" t="s">
        <v>1332</v>
      </c>
      <c r="EA2" s="61" t="s">
        <v>1332</v>
      </c>
      <c r="EB2" s="102" t="s">
        <v>1356</v>
      </c>
    </row>
    <row r="3" spans="1:132" ht="15" customHeight="1" x14ac:dyDescent="0.25">
      <c r="A3" s="7" t="s">
        <v>1</v>
      </c>
      <c r="B3" s="8" t="s">
        <v>19</v>
      </c>
      <c r="C3" s="8" t="s">
        <v>43</v>
      </c>
      <c r="D3" s="8">
        <v>0</v>
      </c>
      <c r="E3" s="9">
        <v>0.1</v>
      </c>
      <c r="F3" s="9">
        <v>0.1</v>
      </c>
      <c r="G3" s="8" t="s">
        <v>48</v>
      </c>
      <c r="H3" s="8" t="s">
        <v>43</v>
      </c>
      <c r="I3" s="9">
        <v>0.15</v>
      </c>
      <c r="J3" s="9">
        <v>0.1</v>
      </c>
      <c r="K3" s="9">
        <v>0.25</v>
      </c>
      <c r="L3" s="8" t="s">
        <v>62</v>
      </c>
      <c r="M3" s="8" t="s">
        <v>61</v>
      </c>
      <c r="N3" s="9">
        <v>0.15</v>
      </c>
      <c r="O3" s="9">
        <v>0.1</v>
      </c>
      <c r="P3" s="9">
        <v>0.25</v>
      </c>
      <c r="Q3" s="8" t="s">
        <v>95</v>
      </c>
      <c r="R3" s="8" t="s">
        <v>43</v>
      </c>
      <c r="S3" s="9">
        <v>0.15</v>
      </c>
      <c r="T3" s="9">
        <v>0.1</v>
      </c>
      <c r="U3" s="9">
        <v>0.25</v>
      </c>
      <c r="V3" s="8" t="s">
        <v>99</v>
      </c>
      <c r="W3" s="8" t="s">
        <v>43</v>
      </c>
      <c r="X3" s="9">
        <v>0.15</v>
      </c>
      <c r="Y3" s="9">
        <v>0.1</v>
      </c>
      <c r="Z3" s="9">
        <v>0.25</v>
      </c>
      <c r="AA3" s="8" t="s">
        <v>161</v>
      </c>
      <c r="AB3" s="8" t="s">
        <v>43</v>
      </c>
      <c r="AC3" s="9">
        <v>0.15</v>
      </c>
      <c r="AD3" s="9">
        <v>0.1</v>
      </c>
      <c r="AE3" s="9">
        <v>0.25</v>
      </c>
      <c r="AF3" s="8" t="s">
        <v>191</v>
      </c>
      <c r="AG3" s="8" t="s">
        <v>56</v>
      </c>
      <c r="AH3" s="9">
        <v>0.15</v>
      </c>
      <c r="AI3" s="9">
        <v>0.1</v>
      </c>
      <c r="AJ3" s="9">
        <v>0.25</v>
      </c>
      <c r="AK3" s="8" t="s">
        <v>957</v>
      </c>
      <c r="AL3" s="8" t="s">
        <v>166</v>
      </c>
      <c r="AM3" s="9">
        <v>0.15</v>
      </c>
      <c r="AN3" s="9">
        <v>0.1</v>
      </c>
      <c r="AO3" s="9">
        <v>0.25</v>
      </c>
      <c r="AP3" s="8" t="s">
        <v>966</v>
      </c>
      <c r="AQ3" s="8" t="s">
        <v>56</v>
      </c>
      <c r="AR3" s="9">
        <v>0.15</v>
      </c>
      <c r="AS3" s="9">
        <v>0.1</v>
      </c>
      <c r="AT3" s="9">
        <v>0.25</v>
      </c>
      <c r="AU3" s="8" t="s">
        <v>312</v>
      </c>
      <c r="AV3" s="8" t="s">
        <v>43</v>
      </c>
      <c r="AW3" s="9">
        <v>0.15</v>
      </c>
      <c r="AX3" s="9">
        <v>0.1</v>
      </c>
      <c r="AY3" s="9">
        <v>0.25</v>
      </c>
      <c r="AZ3" s="8" t="s">
        <v>341</v>
      </c>
      <c r="BA3" s="8" t="s">
        <v>166</v>
      </c>
      <c r="BB3" s="8">
        <v>0</v>
      </c>
      <c r="BC3" s="9">
        <v>0.1</v>
      </c>
      <c r="BD3" s="9">
        <v>0.1</v>
      </c>
      <c r="BE3" s="8" t="s">
        <v>945</v>
      </c>
      <c r="BF3" s="8" t="s">
        <v>370</v>
      </c>
      <c r="BG3" s="9">
        <v>0.15</v>
      </c>
      <c r="BH3" s="9">
        <v>0.1</v>
      </c>
      <c r="BI3" s="9">
        <v>0.25</v>
      </c>
      <c r="BJ3" s="8" t="s">
        <v>383</v>
      </c>
      <c r="BK3" s="8" t="s">
        <v>166</v>
      </c>
      <c r="BL3" s="9">
        <v>0.15</v>
      </c>
      <c r="BM3" s="9">
        <v>0.1</v>
      </c>
      <c r="BN3" s="9">
        <v>0.25</v>
      </c>
      <c r="BO3" s="31" t="s">
        <v>887</v>
      </c>
      <c r="BP3" s="31" t="s">
        <v>166</v>
      </c>
      <c r="BQ3" s="32">
        <v>0.15</v>
      </c>
      <c r="BR3" s="32">
        <v>0.1</v>
      </c>
      <c r="BS3" s="32">
        <v>0.25</v>
      </c>
      <c r="BT3" s="37" t="s">
        <v>805</v>
      </c>
      <c r="BU3" s="37" t="s">
        <v>43</v>
      </c>
      <c r="BV3" s="38">
        <v>0.15</v>
      </c>
      <c r="BW3" s="38">
        <v>0.1</v>
      </c>
      <c r="BX3" s="38">
        <v>0.25</v>
      </c>
      <c r="BY3" s="17" t="s">
        <v>786</v>
      </c>
      <c r="BZ3" s="17" t="s">
        <v>170</v>
      </c>
      <c r="CA3" s="18">
        <v>0.15</v>
      </c>
      <c r="CB3" s="18">
        <v>0.1</v>
      </c>
      <c r="CC3" s="18">
        <v>0.25</v>
      </c>
      <c r="CD3" s="46" t="s">
        <v>1518</v>
      </c>
      <c r="CE3" s="46" t="s">
        <v>166</v>
      </c>
      <c r="CF3" s="45">
        <v>0.15</v>
      </c>
      <c r="CG3" s="45">
        <v>0.1</v>
      </c>
      <c r="CH3" s="45">
        <v>0.25</v>
      </c>
      <c r="CI3" s="8" t="s">
        <v>551</v>
      </c>
      <c r="CJ3" s="8" t="s">
        <v>56</v>
      </c>
      <c r="CK3" s="9">
        <v>0.15</v>
      </c>
      <c r="CL3" s="9">
        <v>0.1</v>
      </c>
      <c r="CM3" s="9">
        <v>0.25</v>
      </c>
      <c r="CN3" s="8" t="s">
        <v>576</v>
      </c>
      <c r="CO3" s="8" t="s">
        <v>43</v>
      </c>
      <c r="CP3" s="9">
        <v>0.15</v>
      </c>
      <c r="CQ3" s="9">
        <v>0.1</v>
      </c>
      <c r="CR3" s="9">
        <v>0.25</v>
      </c>
      <c r="CS3" s="10" t="s">
        <v>612</v>
      </c>
      <c r="CT3" s="8" t="s">
        <v>43</v>
      </c>
      <c r="CU3" s="9">
        <v>0.15</v>
      </c>
      <c r="CV3" s="9">
        <v>0.1</v>
      </c>
      <c r="CW3" s="9">
        <v>0.25</v>
      </c>
      <c r="CX3" s="10" t="s">
        <v>951</v>
      </c>
      <c r="CZ3" s="10" t="s">
        <v>994</v>
      </c>
      <c r="DC3" s="10" t="s">
        <v>998</v>
      </c>
      <c r="DF3" s="11" t="s">
        <v>1060</v>
      </c>
      <c r="DG3" s="11" t="s">
        <v>1712</v>
      </c>
      <c r="DJ3" s="11" t="s">
        <v>1140</v>
      </c>
      <c r="DS3" s="65" t="s">
        <v>745</v>
      </c>
      <c r="DT3" s="65" t="s">
        <v>43</v>
      </c>
      <c r="DU3" s="66">
        <v>0.15</v>
      </c>
      <c r="DV3" s="66">
        <v>0.1</v>
      </c>
      <c r="DW3" s="66">
        <v>0.25</v>
      </c>
      <c r="DX3" s="33" t="s">
        <v>1436</v>
      </c>
      <c r="DY3" s="55" t="s">
        <v>1267</v>
      </c>
      <c r="DZ3" s="58" t="s">
        <v>1331</v>
      </c>
      <c r="EA3" s="62" t="s">
        <v>1326</v>
      </c>
      <c r="EB3" s="103"/>
    </row>
    <row r="4" spans="1:132" ht="15" customHeight="1" x14ac:dyDescent="0.25">
      <c r="A4" s="7" t="s">
        <v>2</v>
      </c>
      <c r="B4" s="8" t="s">
        <v>18</v>
      </c>
      <c r="C4" s="8" t="s">
        <v>43</v>
      </c>
      <c r="D4" s="8">
        <v>0</v>
      </c>
      <c r="E4" s="8">
        <v>0</v>
      </c>
      <c r="F4" s="8">
        <v>0</v>
      </c>
      <c r="G4" s="8" t="s">
        <v>55</v>
      </c>
      <c r="H4" s="8" t="s">
        <v>43</v>
      </c>
      <c r="I4" s="9">
        <v>0.15</v>
      </c>
      <c r="J4" s="9">
        <v>0.1</v>
      </c>
      <c r="K4" s="9">
        <v>0.25</v>
      </c>
      <c r="L4" s="8" t="s">
        <v>63</v>
      </c>
      <c r="M4" s="8" t="s">
        <v>61</v>
      </c>
      <c r="N4" s="9">
        <v>0.15</v>
      </c>
      <c r="O4" s="9">
        <v>0.1</v>
      </c>
      <c r="P4" s="9">
        <v>0.25</v>
      </c>
      <c r="Q4" s="8" t="s">
        <v>96</v>
      </c>
      <c r="R4" s="8" t="s">
        <v>56</v>
      </c>
      <c r="S4" s="9">
        <v>0.15</v>
      </c>
      <c r="T4" s="9">
        <v>0.1</v>
      </c>
      <c r="U4" s="9">
        <v>0.25</v>
      </c>
      <c r="V4" s="8" t="s">
        <v>100</v>
      </c>
      <c r="W4" s="8" t="s">
        <v>43</v>
      </c>
      <c r="X4" s="9">
        <v>0.15</v>
      </c>
      <c r="Y4" s="9">
        <v>0.1</v>
      </c>
      <c r="Z4" s="9">
        <v>0.25</v>
      </c>
      <c r="AA4" s="8" t="s">
        <v>136</v>
      </c>
      <c r="AB4" s="8" t="s">
        <v>157</v>
      </c>
      <c r="AC4" s="9">
        <v>0.15</v>
      </c>
      <c r="AD4" s="9">
        <v>0.1</v>
      </c>
      <c r="AE4" s="9">
        <v>0.25</v>
      </c>
      <c r="AF4" s="8" t="s">
        <v>192</v>
      </c>
      <c r="AG4" s="8" t="s">
        <v>43</v>
      </c>
      <c r="AH4" s="9">
        <v>0.15</v>
      </c>
      <c r="AI4" s="9">
        <v>0.1</v>
      </c>
      <c r="AJ4" s="9">
        <v>0.25</v>
      </c>
      <c r="AK4" s="8" t="s">
        <v>958</v>
      </c>
      <c r="AL4" s="8" t="s">
        <v>166</v>
      </c>
      <c r="AM4" s="9">
        <v>0.15</v>
      </c>
      <c r="AN4" s="9">
        <v>0.1</v>
      </c>
      <c r="AO4" s="9">
        <v>0.25</v>
      </c>
      <c r="AP4" s="8" t="s">
        <v>289</v>
      </c>
      <c r="AQ4" s="8" t="s">
        <v>56</v>
      </c>
      <c r="AR4" s="9">
        <v>0.15</v>
      </c>
      <c r="AS4" s="9">
        <v>0.1</v>
      </c>
      <c r="AT4" s="9">
        <v>0.25</v>
      </c>
      <c r="AU4" s="8" t="s">
        <v>313</v>
      </c>
      <c r="AV4" s="8" t="s">
        <v>56</v>
      </c>
      <c r="AW4" s="9">
        <v>0.15</v>
      </c>
      <c r="AX4" s="9">
        <v>0.1</v>
      </c>
      <c r="AY4" s="9">
        <v>0.25</v>
      </c>
      <c r="AZ4" s="8" t="s">
        <v>342</v>
      </c>
      <c r="BA4" s="8" t="s">
        <v>166</v>
      </c>
      <c r="BB4" s="8">
        <v>0</v>
      </c>
      <c r="BC4" s="9">
        <v>0.1</v>
      </c>
      <c r="BD4" s="9">
        <v>0.1</v>
      </c>
      <c r="BE4" s="8" t="s">
        <v>375</v>
      </c>
      <c r="BF4" s="8" t="s">
        <v>43</v>
      </c>
      <c r="BG4" s="9">
        <v>0.15</v>
      </c>
      <c r="BH4" s="9">
        <v>0.1</v>
      </c>
      <c r="BI4" s="9">
        <v>0.25</v>
      </c>
      <c r="BJ4" s="8" t="s">
        <v>388</v>
      </c>
      <c r="BK4" s="8" t="s">
        <v>166</v>
      </c>
      <c r="BL4" s="9">
        <v>0.15</v>
      </c>
      <c r="BM4" s="9">
        <v>0.1</v>
      </c>
      <c r="BN4" s="9">
        <v>0.25</v>
      </c>
      <c r="BO4" s="31" t="s">
        <v>888</v>
      </c>
      <c r="BP4" s="31" t="s">
        <v>166</v>
      </c>
      <c r="BQ4" s="32">
        <v>0.15</v>
      </c>
      <c r="BR4" s="32">
        <v>0.1</v>
      </c>
      <c r="BS4" s="32">
        <v>0.25</v>
      </c>
      <c r="BT4" s="37" t="s">
        <v>806</v>
      </c>
      <c r="BU4" s="37" t="s">
        <v>43</v>
      </c>
      <c r="BV4" s="38">
        <v>0.15</v>
      </c>
      <c r="BW4" s="38">
        <v>0.1</v>
      </c>
      <c r="BX4" s="38">
        <v>0.25</v>
      </c>
      <c r="BY4" s="17" t="s">
        <v>1430</v>
      </c>
      <c r="BZ4" s="17" t="s">
        <v>787</v>
      </c>
      <c r="CA4" s="18">
        <v>0.15</v>
      </c>
      <c r="CB4" s="18">
        <v>0.1</v>
      </c>
      <c r="CC4" s="18">
        <v>0.25</v>
      </c>
      <c r="CD4" s="46" t="s">
        <v>475</v>
      </c>
      <c r="CE4" s="46" t="s">
        <v>370</v>
      </c>
      <c r="CF4" s="45">
        <v>0.15</v>
      </c>
      <c r="CG4" s="45">
        <v>0.1</v>
      </c>
      <c r="CH4" s="45">
        <v>0.25</v>
      </c>
      <c r="CI4" s="8" t="s">
        <v>552</v>
      </c>
      <c r="CJ4" s="8" t="s">
        <v>56</v>
      </c>
      <c r="CK4" s="9">
        <v>0.15</v>
      </c>
      <c r="CL4" s="9">
        <v>0.1</v>
      </c>
      <c r="CM4" s="9">
        <v>0.25</v>
      </c>
      <c r="CN4" s="10" t="s">
        <v>577</v>
      </c>
      <c r="CO4" s="8" t="s">
        <v>43</v>
      </c>
      <c r="CP4" s="9">
        <v>0.15</v>
      </c>
      <c r="CQ4" s="9">
        <v>0.1</v>
      </c>
      <c r="CR4" s="9">
        <v>0.25</v>
      </c>
      <c r="CS4" s="10" t="s">
        <v>613</v>
      </c>
      <c r="CT4" s="8" t="s">
        <v>43</v>
      </c>
      <c r="CU4" s="9">
        <v>0.15</v>
      </c>
      <c r="CV4" s="9">
        <v>0.1</v>
      </c>
      <c r="CW4" s="9">
        <v>0.25</v>
      </c>
      <c r="CX4" s="11" t="s">
        <v>1355</v>
      </c>
      <c r="CZ4" s="10" t="s">
        <v>993</v>
      </c>
      <c r="DH4" s="11" t="s">
        <v>1106</v>
      </c>
      <c r="DJ4" s="11" t="s">
        <v>1141</v>
      </c>
      <c r="DS4" s="65" t="s">
        <v>746</v>
      </c>
      <c r="DT4" s="65" t="s">
        <v>43</v>
      </c>
      <c r="DU4" s="66">
        <v>0.15</v>
      </c>
      <c r="DV4" s="66">
        <v>0.1</v>
      </c>
      <c r="DW4" s="66">
        <v>0.25</v>
      </c>
      <c r="DX4" s="33" t="s">
        <v>1436</v>
      </c>
      <c r="DY4" s="55" t="s">
        <v>1269</v>
      </c>
      <c r="DZ4" s="58" t="s">
        <v>1333</v>
      </c>
      <c r="EA4" s="62" t="s">
        <v>1314</v>
      </c>
      <c r="EB4" s="102"/>
    </row>
    <row r="5" spans="1:132" ht="15" customHeight="1" x14ac:dyDescent="0.25">
      <c r="A5" s="7" t="s">
        <v>4</v>
      </c>
      <c r="B5" s="8" t="s">
        <v>59</v>
      </c>
      <c r="C5" s="8" t="s">
        <v>43</v>
      </c>
      <c r="D5" s="12">
        <v>0</v>
      </c>
      <c r="E5" s="8">
        <v>0</v>
      </c>
      <c r="F5" s="8">
        <v>0</v>
      </c>
      <c r="G5" s="8" t="s">
        <v>954</v>
      </c>
      <c r="H5" s="8" t="s">
        <v>43</v>
      </c>
      <c r="I5" s="9">
        <v>0.15</v>
      </c>
      <c r="J5" s="9">
        <v>0.1</v>
      </c>
      <c r="K5" s="9">
        <v>0.25</v>
      </c>
      <c r="L5" s="8" t="s">
        <v>926</v>
      </c>
      <c r="M5" s="8" t="s">
        <v>61</v>
      </c>
      <c r="N5" s="9">
        <v>0.15</v>
      </c>
      <c r="O5" s="9">
        <v>0.1</v>
      </c>
      <c r="P5" s="9">
        <v>0.25</v>
      </c>
      <c r="Q5" s="8" t="s">
        <v>978</v>
      </c>
      <c r="R5" s="8" t="s">
        <v>56</v>
      </c>
      <c r="S5" s="9">
        <v>0.15</v>
      </c>
      <c r="T5" s="9">
        <v>0.1</v>
      </c>
      <c r="U5" s="9">
        <v>0.25</v>
      </c>
      <c r="V5" s="8" t="s">
        <v>101</v>
      </c>
      <c r="W5" s="8" t="s">
        <v>81</v>
      </c>
      <c r="X5" s="9">
        <v>0.15</v>
      </c>
      <c r="Y5" s="9">
        <v>0.1</v>
      </c>
      <c r="Z5" s="9">
        <v>0.25</v>
      </c>
      <c r="AA5" s="8" t="s">
        <v>137</v>
      </c>
      <c r="AB5" s="8" t="s">
        <v>157</v>
      </c>
      <c r="AC5" s="9">
        <v>0.15</v>
      </c>
      <c r="AD5" s="9">
        <v>0.1</v>
      </c>
      <c r="AE5" s="9">
        <v>0.25</v>
      </c>
      <c r="AF5" s="8" t="s">
        <v>193</v>
      </c>
      <c r="AG5" s="8" t="s">
        <v>43</v>
      </c>
      <c r="AH5" s="9">
        <v>0.15</v>
      </c>
      <c r="AI5" s="9">
        <v>0.1</v>
      </c>
      <c r="AJ5" s="9">
        <v>0.25</v>
      </c>
      <c r="AK5" s="8" t="s">
        <v>959</v>
      </c>
      <c r="AL5" s="8" t="s">
        <v>166</v>
      </c>
      <c r="AM5" s="9">
        <v>0.15</v>
      </c>
      <c r="AN5" s="9">
        <v>0.1</v>
      </c>
      <c r="AO5" s="9">
        <v>0.25</v>
      </c>
      <c r="AP5" s="8" t="s">
        <v>290</v>
      </c>
      <c r="AQ5" s="8" t="s">
        <v>56</v>
      </c>
      <c r="AR5" s="9">
        <v>0.15</v>
      </c>
      <c r="AS5" s="9">
        <v>0.1</v>
      </c>
      <c r="AT5" s="9">
        <v>0.25</v>
      </c>
      <c r="AU5" s="8" t="s">
        <v>314</v>
      </c>
      <c r="AV5" s="8" t="s">
        <v>56</v>
      </c>
      <c r="AW5" s="9">
        <v>0.15</v>
      </c>
      <c r="AX5" s="9">
        <v>0.1</v>
      </c>
      <c r="AY5" s="9">
        <v>0.25</v>
      </c>
      <c r="AZ5" s="8" t="s">
        <v>937</v>
      </c>
      <c r="BA5" s="8" t="s">
        <v>166</v>
      </c>
      <c r="BB5" s="8">
        <v>0</v>
      </c>
      <c r="BC5" s="9">
        <v>0.1</v>
      </c>
      <c r="BD5" s="9">
        <v>0.1</v>
      </c>
      <c r="BE5" s="8" t="s">
        <v>378</v>
      </c>
      <c r="BF5" s="8" t="s">
        <v>43</v>
      </c>
      <c r="BG5" s="9">
        <v>0</v>
      </c>
      <c r="BH5" s="9">
        <v>0.1</v>
      </c>
      <c r="BI5" s="9">
        <v>0.1</v>
      </c>
      <c r="BJ5" s="8" t="s">
        <v>380</v>
      </c>
      <c r="BK5" s="8" t="s">
        <v>166</v>
      </c>
      <c r="BL5" s="9">
        <v>0.15</v>
      </c>
      <c r="BM5" s="9">
        <v>0.1</v>
      </c>
      <c r="BN5" s="9">
        <v>0.25</v>
      </c>
      <c r="BO5" s="31" t="s">
        <v>889</v>
      </c>
      <c r="BP5" s="31" t="s">
        <v>166</v>
      </c>
      <c r="BQ5" s="32">
        <v>0.15</v>
      </c>
      <c r="BR5" s="32">
        <v>0.1</v>
      </c>
      <c r="BS5" s="32">
        <v>0.25</v>
      </c>
      <c r="BT5" s="37" t="s">
        <v>807</v>
      </c>
      <c r="BU5" s="37" t="s">
        <v>43</v>
      </c>
      <c r="BV5" s="38">
        <v>0.15</v>
      </c>
      <c r="BW5" s="38">
        <v>0.1</v>
      </c>
      <c r="BX5" s="38">
        <v>0.25</v>
      </c>
      <c r="BY5" s="17" t="s">
        <v>1431</v>
      </c>
      <c r="BZ5" s="17" t="s">
        <v>170</v>
      </c>
      <c r="CA5" s="18">
        <v>0.15</v>
      </c>
      <c r="CB5" s="18">
        <v>0.1</v>
      </c>
      <c r="CC5" s="18">
        <v>0.25</v>
      </c>
      <c r="CD5" s="46" t="s">
        <v>480</v>
      </c>
      <c r="CE5" s="46" t="s">
        <v>370</v>
      </c>
      <c r="CF5" s="45">
        <v>0.15</v>
      </c>
      <c r="CG5" s="45">
        <v>0.1</v>
      </c>
      <c r="CH5" s="45">
        <v>0.25</v>
      </c>
      <c r="CI5" s="8" t="s">
        <v>553</v>
      </c>
      <c r="CJ5" s="8" t="s">
        <v>43</v>
      </c>
      <c r="CK5" s="9">
        <v>0.15</v>
      </c>
      <c r="CL5" s="9">
        <v>0.1</v>
      </c>
      <c r="CM5" s="9">
        <v>0.25</v>
      </c>
      <c r="CN5" s="10" t="s">
        <v>578</v>
      </c>
      <c r="CO5" s="8" t="s">
        <v>43</v>
      </c>
      <c r="CP5" s="9">
        <v>0.15</v>
      </c>
      <c r="CQ5" s="9">
        <v>0.1</v>
      </c>
      <c r="CR5" s="9">
        <v>0.25</v>
      </c>
      <c r="CS5" s="10" t="s">
        <v>614</v>
      </c>
      <c r="CT5" s="8" t="s">
        <v>43</v>
      </c>
      <c r="CU5" s="9">
        <v>0.15</v>
      </c>
      <c r="CV5" s="9">
        <v>0.1</v>
      </c>
      <c r="CW5" s="9">
        <v>0.25</v>
      </c>
      <c r="CX5" s="10" t="s">
        <v>951</v>
      </c>
      <c r="CY5" s="10" t="s">
        <v>1676</v>
      </c>
      <c r="CZ5" s="10" t="s">
        <v>993</v>
      </c>
      <c r="DA5" s="11" t="s">
        <v>991</v>
      </c>
      <c r="DH5" s="11" t="s">
        <v>1121</v>
      </c>
      <c r="DS5" s="65" t="s">
        <v>747</v>
      </c>
      <c r="DT5" s="65" t="s">
        <v>43</v>
      </c>
      <c r="DU5" s="66">
        <v>0.15</v>
      </c>
      <c r="DV5" s="66">
        <v>0.1</v>
      </c>
      <c r="DW5" s="66">
        <v>0.25</v>
      </c>
      <c r="DX5" s="33" t="s">
        <v>1436</v>
      </c>
      <c r="DY5" s="55" t="s">
        <v>1270</v>
      </c>
      <c r="DZ5" s="58" t="s">
        <v>1333</v>
      </c>
      <c r="EA5" s="62" t="s">
        <v>1313</v>
      </c>
      <c r="EB5" s="103"/>
    </row>
    <row r="6" spans="1:132" ht="15" customHeight="1" x14ac:dyDescent="0.25">
      <c r="A6" s="7" t="s">
        <v>5</v>
      </c>
      <c r="B6" s="8" t="s">
        <v>60</v>
      </c>
      <c r="C6" s="8" t="s">
        <v>43</v>
      </c>
      <c r="D6" s="12">
        <v>0</v>
      </c>
      <c r="E6" s="8">
        <v>0</v>
      </c>
      <c r="F6" s="8">
        <v>0</v>
      </c>
      <c r="G6" s="8" t="s">
        <v>953</v>
      </c>
      <c r="H6" s="8" t="s">
        <v>43</v>
      </c>
      <c r="I6" s="9">
        <v>0.15</v>
      </c>
      <c r="J6" s="9">
        <v>0.1</v>
      </c>
      <c r="K6" s="9">
        <v>0.25</v>
      </c>
      <c r="L6" s="8" t="s">
        <v>64</v>
      </c>
      <c r="M6" s="8" t="s">
        <v>61</v>
      </c>
      <c r="N6" s="9">
        <v>0.15</v>
      </c>
      <c r="O6" s="9">
        <v>0.1</v>
      </c>
      <c r="P6" s="9">
        <v>0.25</v>
      </c>
      <c r="Q6" s="8" t="s">
        <v>979</v>
      </c>
      <c r="R6" s="8" t="s">
        <v>56</v>
      </c>
      <c r="S6" s="9">
        <v>0.15</v>
      </c>
      <c r="T6" s="9">
        <v>0.1</v>
      </c>
      <c r="U6" s="9">
        <v>0.25</v>
      </c>
      <c r="V6" s="8" t="s">
        <v>107</v>
      </c>
      <c r="W6" s="8" t="s">
        <v>81</v>
      </c>
      <c r="X6" s="9">
        <v>0.15</v>
      </c>
      <c r="Y6" s="9">
        <v>0.1</v>
      </c>
      <c r="Z6" s="9">
        <v>0.25</v>
      </c>
      <c r="AA6" s="8" t="s">
        <v>138</v>
      </c>
      <c r="AB6" s="8" t="s">
        <v>157</v>
      </c>
      <c r="AC6" s="9">
        <v>0.15</v>
      </c>
      <c r="AD6" s="9">
        <v>0.1</v>
      </c>
      <c r="AE6" s="9">
        <v>0.25</v>
      </c>
      <c r="AF6" s="8" t="s">
        <v>194</v>
      </c>
      <c r="AG6" s="8" t="s">
        <v>56</v>
      </c>
      <c r="AH6" s="9">
        <v>0.15</v>
      </c>
      <c r="AI6" s="9">
        <v>0.1</v>
      </c>
      <c r="AJ6" s="9">
        <v>0.25</v>
      </c>
      <c r="AK6" s="8" t="s">
        <v>960</v>
      </c>
      <c r="AL6" s="8" t="s">
        <v>166</v>
      </c>
      <c r="AM6" s="9">
        <v>0.15</v>
      </c>
      <c r="AN6" s="9">
        <v>0.1</v>
      </c>
      <c r="AO6" s="9">
        <v>0.25</v>
      </c>
      <c r="AP6" s="8" t="s">
        <v>1062</v>
      </c>
      <c r="AQ6" s="8" t="s">
        <v>56</v>
      </c>
      <c r="AR6" s="9">
        <v>0.15</v>
      </c>
      <c r="AS6" s="9">
        <v>0.1</v>
      </c>
      <c r="AT6" s="9">
        <v>0.25</v>
      </c>
      <c r="AU6" s="8" t="s">
        <v>315</v>
      </c>
      <c r="AV6" s="8" t="s">
        <v>166</v>
      </c>
      <c r="AW6" s="9">
        <v>0.15</v>
      </c>
      <c r="AX6" s="9">
        <v>0.1</v>
      </c>
      <c r="AY6" s="9">
        <v>0.25</v>
      </c>
      <c r="AZ6" s="8" t="s">
        <v>344</v>
      </c>
      <c r="BA6" s="8" t="s">
        <v>166</v>
      </c>
      <c r="BB6" s="8">
        <v>0</v>
      </c>
      <c r="BC6" s="9">
        <v>0.1</v>
      </c>
      <c r="BD6" s="9">
        <v>0.1</v>
      </c>
      <c r="BE6" s="8" t="s">
        <v>376</v>
      </c>
      <c r="BF6" s="8" t="s">
        <v>43</v>
      </c>
      <c r="BG6" s="9">
        <v>0.15</v>
      </c>
      <c r="BH6" s="9">
        <v>0.1</v>
      </c>
      <c r="BI6" s="9">
        <v>0.25</v>
      </c>
      <c r="BJ6" s="8" t="s">
        <v>381</v>
      </c>
      <c r="BK6" s="8" t="s">
        <v>166</v>
      </c>
      <c r="BL6" s="9">
        <v>0.15</v>
      </c>
      <c r="BM6" s="9">
        <v>0.1</v>
      </c>
      <c r="BN6" s="9">
        <v>0.25</v>
      </c>
      <c r="BO6" s="31" t="s">
        <v>890</v>
      </c>
      <c r="BP6" s="31" t="s">
        <v>166</v>
      </c>
      <c r="BQ6" s="32">
        <v>0.15</v>
      </c>
      <c r="BR6" s="32">
        <v>0.1</v>
      </c>
      <c r="BS6" s="32">
        <v>0.25</v>
      </c>
      <c r="BT6" s="37" t="s">
        <v>808</v>
      </c>
      <c r="BU6" s="37" t="s">
        <v>43</v>
      </c>
      <c r="BV6" s="38">
        <v>0.15</v>
      </c>
      <c r="BW6" s="38">
        <v>0.1</v>
      </c>
      <c r="BX6" s="38">
        <v>0.25</v>
      </c>
      <c r="BY6" s="29" t="s">
        <v>800</v>
      </c>
      <c r="BZ6" s="17" t="s">
        <v>166</v>
      </c>
      <c r="CA6" s="18">
        <v>0.15</v>
      </c>
      <c r="CB6" s="18">
        <v>0.1</v>
      </c>
      <c r="CC6" s="18">
        <v>0.25</v>
      </c>
      <c r="CD6" s="46" t="s">
        <v>450</v>
      </c>
      <c r="CE6" s="46" t="s">
        <v>166</v>
      </c>
      <c r="CF6" s="45">
        <v>0.15</v>
      </c>
      <c r="CG6" s="45">
        <v>0.1</v>
      </c>
      <c r="CH6" s="45">
        <v>0.25</v>
      </c>
      <c r="CI6" s="10" t="s">
        <v>554</v>
      </c>
      <c r="CJ6" s="8" t="s">
        <v>43</v>
      </c>
      <c r="CK6" s="9">
        <v>0.15</v>
      </c>
      <c r="CL6" s="9">
        <v>0.1</v>
      </c>
      <c r="CM6" s="9">
        <v>0.25</v>
      </c>
      <c r="CN6" s="10" t="s">
        <v>579</v>
      </c>
      <c r="CO6" s="8" t="s">
        <v>43</v>
      </c>
      <c r="CP6" s="9">
        <v>0.15</v>
      </c>
      <c r="CQ6" s="9">
        <v>0.1</v>
      </c>
      <c r="CR6" s="9">
        <v>0.25</v>
      </c>
      <c r="CS6" s="10" t="s">
        <v>615</v>
      </c>
      <c r="CT6" s="8" t="s">
        <v>43</v>
      </c>
      <c r="CU6" s="9">
        <v>0.15</v>
      </c>
      <c r="CV6" s="9">
        <v>0.1</v>
      </c>
      <c r="CW6" s="9">
        <v>0.25</v>
      </c>
      <c r="CX6" s="10" t="s">
        <v>951</v>
      </c>
      <c r="CZ6" s="10" t="s">
        <v>993</v>
      </c>
      <c r="DA6" s="11" t="s">
        <v>991</v>
      </c>
      <c r="DF6" s="11" t="s">
        <v>1067</v>
      </c>
      <c r="DG6" s="11" t="s">
        <v>1713</v>
      </c>
      <c r="DH6" s="11" t="s">
        <v>1122</v>
      </c>
      <c r="DJ6" s="11" t="s">
        <v>1135</v>
      </c>
      <c r="DS6" s="65" t="s">
        <v>748</v>
      </c>
      <c r="DT6" s="65" t="s">
        <v>43</v>
      </c>
      <c r="DU6" s="66">
        <v>0.15</v>
      </c>
      <c r="DV6" s="66">
        <v>0.1</v>
      </c>
      <c r="DW6" s="66">
        <v>0.25</v>
      </c>
      <c r="DX6" s="33" t="s">
        <v>1436</v>
      </c>
      <c r="DY6" s="55" t="s">
        <v>1271</v>
      </c>
      <c r="DZ6" s="58" t="s">
        <v>1333</v>
      </c>
      <c r="EA6" s="62" t="s">
        <v>1315</v>
      </c>
      <c r="EB6" s="102" t="s">
        <v>1646</v>
      </c>
    </row>
    <row r="7" spans="1:132" ht="15" customHeight="1" x14ac:dyDescent="0.25">
      <c r="A7" s="7" t="s">
        <v>167</v>
      </c>
      <c r="B7" s="8" t="s">
        <v>20</v>
      </c>
      <c r="C7" s="8" t="s">
        <v>43</v>
      </c>
      <c r="D7" s="8">
        <v>0</v>
      </c>
      <c r="E7" s="9">
        <v>0.1</v>
      </c>
      <c r="F7" s="9">
        <v>0.1</v>
      </c>
      <c r="G7" s="8" t="s">
        <v>53</v>
      </c>
      <c r="H7" s="8" t="s">
        <v>43</v>
      </c>
      <c r="I7" s="9">
        <v>0.15</v>
      </c>
      <c r="J7" s="9">
        <v>0.1</v>
      </c>
      <c r="K7" s="9">
        <v>0.25</v>
      </c>
      <c r="L7" s="8" t="s">
        <v>65</v>
      </c>
      <c r="M7" s="8" t="s">
        <v>61</v>
      </c>
      <c r="N7" s="9">
        <v>0.15</v>
      </c>
      <c r="O7" s="9">
        <v>0.1</v>
      </c>
      <c r="P7" s="9">
        <v>0.25</v>
      </c>
      <c r="Q7" s="8" t="s">
        <v>980</v>
      </c>
      <c r="R7" s="8" t="s">
        <v>56</v>
      </c>
      <c r="S7" s="9">
        <v>0.15</v>
      </c>
      <c r="T7" s="9">
        <v>0.1</v>
      </c>
      <c r="U7" s="9">
        <v>0.25</v>
      </c>
      <c r="V7" s="8" t="s">
        <v>139</v>
      </c>
      <c r="W7" s="8" t="s">
        <v>81</v>
      </c>
      <c r="X7" s="9">
        <v>0.15</v>
      </c>
      <c r="Y7" s="9">
        <v>0.1</v>
      </c>
      <c r="Z7" s="9">
        <v>0.25</v>
      </c>
      <c r="AA7" s="8" t="s">
        <v>144</v>
      </c>
      <c r="AB7" s="8" t="s">
        <v>157</v>
      </c>
      <c r="AC7" s="9">
        <v>0.15</v>
      </c>
      <c r="AD7" s="9">
        <v>0.1</v>
      </c>
      <c r="AE7" s="9">
        <v>0.25</v>
      </c>
      <c r="AF7" s="8" t="s">
        <v>195</v>
      </c>
      <c r="AG7" s="8" t="s">
        <v>56</v>
      </c>
      <c r="AH7" s="9">
        <v>0.15</v>
      </c>
      <c r="AI7" s="9">
        <v>0.1</v>
      </c>
      <c r="AJ7" s="9">
        <v>0.25</v>
      </c>
      <c r="AK7" s="8" t="s">
        <v>961</v>
      </c>
      <c r="AL7" s="8" t="s">
        <v>166</v>
      </c>
      <c r="AM7" s="9">
        <v>0.15</v>
      </c>
      <c r="AN7" s="9">
        <v>0.1</v>
      </c>
      <c r="AO7" s="9">
        <v>0.25</v>
      </c>
      <c r="AP7" s="8" t="s">
        <v>296</v>
      </c>
      <c r="AQ7" s="8" t="s">
        <v>56</v>
      </c>
      <c r="AR7" s="9">
        <v>0.15</v>
      </c>
      <c r="AS7" s="9">
        <v>0.1</v>
      </c>
      <c r="AT7" s="9">
        <v>0.25</v>
      </c>
      <c r="AU7" s="8" t="s">
        <v>316</v>
      </c>
      <c r="AV7" s="8" t="s">
        <v>166</v>
      </c>
      <c r="AW7" s="9">
        <v>0.15</v>
      </c>
      <c r="AX7" s="9">
        <v>0.1</v>
      </c>
      <c r="AY7" s="9">
        <v>0.25</v>
      </c>
      <c r="AZ7" s="8" t="s">
        <v>345</v>
      </c>
      <c r="BA7" s="8" t="s">
        <v>166</v>
      </c>
      <c r="BB7" s="8">
        <v>0</v>
      </c>
      <c r="BC7" s="9">
        <v>0.1</v>
      </c>
      <c r="BD7" s="9">
        <v>0.1</v>
      </c>
      <c r="BE7" s="8" t="s">
        <v>368</v>
      </c>
      <c r="BF7" s="8" t="s">
        <v>370</v>
      </c>
      <c r="BG7" s="9">
        <v>0.15</v>
      </c>
      <c r="BH7" s="9">
        <v>0.1</v>
      </c>
      <c r="BI7" s="9">
        <v>0.25</v>
      </c>
      <c r="BJ7" s="8" t="s">
        <v>423</v>
      </c>
      <c r="BK7" s="8" t="s">
        <v>166</v>
      </c>
      <c r="BL7" s="9">
        <v>0.15</v>
      </c>
      <c r="BM7" s="9">
        <v>0.1</v>
      </c>
      <c r="BN7" s="9">
        <v>0.25</v>
      </c>
      <c r="BO7" s="31" t="s">
        <v>891</v>
      </c>
      <c r="BP7" s="31" t="s">
        <v>166</v>
      </c>
      <c r="BQ7" s="32">
        <v>0.15</v>
      </c>
      <c r="BR7" s="32">
        <v>0.1</v>
      </c>
      <c r="BS7" s="32">
        <v>0.25</v>
      </c>
      <c r="BT7" s="37" t="s">
        <v>809</v>
      </c>
      <c r="BU7" s="37" t="s">
        <v>43</v>
      </c>
      <c r="BV7" s="38">
        <v>0.15</v>
      </c>
      <c r="BW7" s="38">
        <v>0.1</v>
      </c>
      <c r="BX7" s="38">
        <v>0.25</v>
      </c>
      <c r="BY7" s="29" t="s">
        <v>801</v>
      </c>
      <c r="BZ7" s="17" t="s">
        <v>166</v>
      </c>
      <c r="CA7" s="18">
        <v>0.15</v>
      </c>
      <c r="CB7" s="18">
        <v>0.1</v>
      </c>
      <c r="CC7" s="18">
        <v>0.25</v>
      </c>
      <c r="CD7" s="46" t="s">
        <v>493</v>
      </c>
      <c r="CE7" s="46" t="s">
        <v>370</v>
      </c>
      <c r="CF7" s="45">
        <v>0.15</v>
      </c>
      <c r="CG7" s="45">
        <v>0.1</v>
      </c>
      <c r="CH7" s="45">
        <v>0.25</v>
      </c>
      <c r="CI7" s="10" t="s">
        <v>555</v>
      </c>
      <c r="CJ7" s="8" t="s">
        <v>43</v>
      </c>
      <c r="CK7" s="9">
        <v>0.15</v>
      </c>
      <c r="CL7" s="9">
        <v>0.1</v>
      </c>
      <c r="CM7" s="9">
        <v>0.25</v>
      </c>
      <c r="CN7" s="10" t="s">
        <v>582</v>
      </c>
      <c r="CO7" s="8" t="s">
        <v>550</v>
      </c>
      <c r="CP7" s="9">
        <v>0.15</v>
      </c>
      <c r="CQ7" s="9">
        <v>0.1</v>
      </c>
      <c r="CR7" s="9">
        <v>0.25</v>
      </c>
      <c r="CS7" s="10" t="s">
        <v>616</v>
      </c>
      <c r="CT7" s="8" t="s">
        <v>43</v>
      </c>
      <c r="CU7" s="9">
        <v>0.15</v>
      </c>
      <c r="CV7" s="9">
        <v>0.1</v>
      </c>
      <c r="CW7" s="9">
        <v>0.25</v>
      </c>
      <c r="CX7" s="10" t="s">
        <v>951</v>
      </c>
      <c r="CY7" s="10" t="s">
        <v>955</v>
      </c>
      <c r="CZ7" s="10" t="s">
        <v>993</v>
      </c>
      <c r="DA7" s="11" t="s">
        <v>991</v>
      </c>
      <c r="DG7" s="11" t="s">
        <v>1099</v>
      </c>
      <c r="DH7" s="11" t="s">
        <v>1123</v>
      </c>
      <c r="DJ7" s="11" t="s">
        <v>1134</v>
      </c>
      <c r="DS7" s="65" t="s">
        <v>749</v>
      </c>
      <c r="DT7" s="65" t="s">
        <v>43</v>
      </c>
      <c r="DU7" s="66">
        <v>0.15</v>
      </c>
      <c r="DV7" s="66">
        <v>0.1</v>
      </c>
      <c r="DW7" s="66">
        <v>0.25</v>
      </c>
      <c r="DX7" s="33" t="s">
        <v>1436</v>
      </c>
      <c r="DY7" s="55" t="s">
        <v>1272</v>
      </c>
      <c r="DZ7" s="58" t="s">
        <v>1333</v>
      </c>
      <c r="EA7" s="62" t="s">
        <v>1316</v>
      </c>
      <c r="EB7" s="103"/>
    </row>
    <row r="8" spans="1:132" ht="15" customHeight="1" x14ac:dyDescent="0.25">
      <c r="A8" s="7" t="s">
        <v>6</v>
      </c>
      <c r="B8" s="8" t="s">
        <v>21</v>
      </c>
      <c r="C8" s="8" t="s">
        <v>43</v>
      </c>
      <c r="D8" s="9">
        <v>0.15</v>
      </c>
      <c r="E8" s="9">
        <v>0.1</v>
      </c>
      <c r="F8" s="9">
        <v>0.25</v>
      </c>
      <c r="G8" s="8" t="s">
        <v>54</v>
      </c>
      <c r="H8" s="8" t="s">
        <v>43</v>
      </c>
      <c r="I8" s="9">
        <v>0.15</v>
      </c>
      <c r="J8" s="9">
        <v>0.1</v>
      </c>
      <c r="K8" s="9">
        <v>0.25</v>
      </c>
      <c r="L8" s="8" t="s">
        <v>924</v>
      </c>
      <c r="M8" s="8" t="s">
        <v>61</v>
      </c>
      <c r="N8" s="9">
        <v>0.15</v>
      </c>
      <c r="O8" s="9">
        <v>0.1</v>
      </c>
      <c r="P8" s="9">
        <v>0.25</v>
      </c>
      <c r="Q8" s="8" t="s">
        <v>981</v>
      </c>
      <c r="R8" s="8" t="s">
        <v>56</v>
      </c>
      <c r="S8" s="9">
        <v>0.15</v>
      </c>
      <c r="T8" s="9">
        <v>0.1</v>
      </c>
      <c r="U8" s="9">
        <v>0.25</v>
      </c>
      <c r="V8" s="8" t="s">
        <v>140</v>
      </c>
      <c r="W8" s="8" t="s">
        <v>81</v>
      </c>
      <c r="X8" s="9">
        <v>0.15</v>
      </c>
      <c r="Y8" s="9">
        <v>0.1</v>
      </c>
      <c r="Z8" s="9">
        <v>0.25</v>
      </c>
      <c r="AA8" s="8" t="s">
        <v>163</v>
      </c>
      <c r="AB8" s="8" t="s">
        <v>157</v>
      </c>
      <c r="AC8" s="9">
        <v>0.15</v>
      </c>
      <c r="AD8" s="9">
        <v>0.1</v>
      </c>
      <c r="AE8" s="9">
        <v>0.25</v>
      </c>
      <c r="AF8" s="8" t="s">
        <v>196</v>
      </c>
      <c r="AG8" s="8" t="s">
        <v>43</v>
      </c>
      <c r="AH8" s="9">
        <v>0.15</v>
      </c>
      <c r="AI8" s="9">
        <v>0.1</v>
      </c>
      <c r="AJ8" s="9">
        <v>0.25</v>
      </c>
      <c r="AK8" s="8" t="s">
        <v>962</v>
      </c>
      <c r="AL8" s="8" t="s">
        <v>166</v>
      </c>
      <c r="AM8" s="9">
        <v>0.15</v>
      </c>
      <c r="AN8" s="9">
        <v>0.1</v>
      </c>
      <c r="AO8" s="9">
        <v>0.25</v>
      </c>
      <c r="AP8" s="8" t="s">
        <v>1065</v>
      </c>
      <c r="AQ8" s="8" t="s">
        <v>56</v>
      </c>
      <c r="AR8" s="9">
        <v>0.15</v>
      </c>
      <c r="AS8" s="9">
        <v>0.1</v>
      </c>
      <c r="AT8" s="9">
        <v>0.25</v>
      </c>
      <c r="AU8" s="13" t="s">
        <v>1098</v>
      </c>
      <c r="AV8" s="13" t="s">
        <v>43</v>
      </c>
      <c r="AW8" s="14">
        <v>0.15</v>
      </c>
      <c r="AX8" s="14">
        <v>0.1</v>
      </c>
      <c r="AY8" s="14">
        <v>0.25</v>
      </c>
      <c r="AZ8" s="8" t="s">
        <v>648</v>
      </c>
      <c r="BA8" s="8" t="s">
        <v>166</v>
      </c>
      <c r="BB8" s="8">
        <v>0</v>
      </c>
      <c r="BC8" s="9">
        <v>0.1</v>
      </c>
      <c r="BD8" s="9">
        <v>0.1</v>
      </c>
      <c r="BE8" s="8" t="s">
        <v>369</v>
      </c>
      <c r="BF8" s="8" t="s">
        <v>370</v>
      </c>
      <c r="BG8" s="9">
        <v>0.15</v>
      </c>
      <c r="BH8" s="9">
        <v>0.1</v>
      </c>
      <c r="BI8" s="9">
        <v>0.25</v>
      </c>
      <c r="BJ8" s="8" t="s">
        <v>382</v>
      </c>
      <c r="BK8" s="8" t="s">
        <v>166</v>
      </c>
      <c r="BL8" s="9">
        <v>0.15</v>
      </c>
      <c r="BM8" s="9">
        <v>0.1</v>
      </c>
      <c r="BN8" s="9">
        <v>0.25</v>
      </c>
      <c r="BO8" s="31" t="s">
        <v>885</v>
      </c>
      <c r="BP8" s="31" t="s">
        <v>166</v>
      </c>
      <c r="BQ8" s="32">
        <v>0.15</v>
      </c>
      <c r="BR8" s="32">
        <v>0.1</v>
      </c>
      <c r="BS8" s="32">
        <v>0.25</v>
      </c>
      <c r="BT8" s="37" t="s">
        <v>810</v>
      </c>
      <c r="BU8" s="37" t="s">
        <v>43</v>
      </c>
      <c r="BV8" s="38">
        <v>0.15</v>
      </c>
      <c r="BW8" s="38">
        <v>0.1</v>
      </c>
      <c r="BX8" s="38">
        <v>0.25</v>
      </c>
      <c r="BY8" s="21" t="s">
        <v>785</v>
      </c>
      <c r="BZ8" s="21" t="s">
        <v>170</v>
      </c>
      <c r="CA8" s="18">
        <v>0.15</v>
      </c>
      <c r="CB8" s="18">
        <v>0.1</v>
      </c>
      <c r="CC8" s="18">
        <v>0.25</v>
      </c>
      <c r="CD8" s="46" t="s">
        <v>1322</v>
      </c>
      <c r="CE8" s="46" t="s">
        <v>370</v>
      </c>
      <c r="CF8" s="45">
        <v>0.15</v>
      </c>
      <c r="CG8" s="45">
        <v>0.1</v>
      </c>
      <c r="CH8" s="45">
        <v>0.25</v>
      </c>
      <c r="CI8" s="10" t="s">
        <v>916</v>
      </c>
      <c r="CJ8" s="8" t="s">
        <v>550</v>
      </c>
      <c r="CK8" s="9">
        <v>0.15</v>
      </c>
      <c r="CL8" s="9">
        <v>0.1</v>
      </c>
      <c r="CM8" s="9">
        <v>0.25</v>
      </c>
      <c r="CN8" s="10" t="s">
        <v>581</v>
      </c>
      <c r="CO8" s="8" t="s">
        <v>550</v>
      </c>
      <c r="CP8" s="9">
        <v>0.15</v>
      </c>
      <c r="CQ8" s="9">
        <v>0.1</v>
      </c>
      <c r="CR8" s="9">
        <v>0.25</v>
      </c>
      <c r="CS8" s="10" t="s">
        <v>617</v>
      </c>
      <c r="CT8" s="8" t="s">
        <v>43</v>
      </c>
      <c r="CU8" s="9">
        <v>0.15</v>
      </c>
      <c r="CV8" s="9">
        <v>0.1</v>
      </c>
      <c r="CW8" s="9">
        <v>0.25</v>
      </c>
      <c r="CX8" s="10" t="s">
        <v>952</v>
      </c>
      <c r="CY8" s="11" t="s">
        <v>1678</v>
      </c>
      <c r="CZ8" s="10" t="s">
        <v>993</v>
      </c>
      <c r="DA8" s="11" t="s">
        <v>992</v>
      </c>
      <c r="DE8" s="11" t="s">
        <v>1020</v>
      </c>
      <c r="DF8" s="11" t="s">
        <v>1066</v>
      </c>
      <c r="DH8" s="11" t="s">
        <v>1124</v>
      </c>
      <c r="DJ8" s="11" t="s">
        <v>1136</v>
      </c>
      <c r="DS8" s="65" t="s">
        <v>750</v>
      </c>
      <c r="DT8" s="65" t="s">
        <v>43</v>
      </c>
      <c r="DU8" s="66">
        <v>0.15</v>
      </c>
      <c r="DV8" s="66">
        <v>0.1</v>
      </c>
      <c r="DW8" s="66">
        <v>0.25</v>
      </c>
      <c r="DX8" s="33" t="s">
        <v>1436</v>
      </c>
      <c r="DY8" s="55" t="s">
        <v>1273</v>
      </c>
      <c r="DZ8" s="59" t="s">
        <v>1305</v>
      </c>
      <c r="EA8" s="63" t="s">
        <v>1647</v>
      </c>
      <c r="EB8" s="103"/>
    </row>
    <row r="9" spans="1:132" ht="15" customHeight="1" x14ac:dyDescent="0.25">
      <c r="A9" s="7" t="s">
        <v>1176</v>
      </c>
      <c r="B9" s="8" t="s">
        <v>22</v>
      </c>
      <c r="C9" s="8" t="s">
        <v>43</v>
      </c>
      <c r="D9" s="9">
        <v>0.15</v>
      </c>
      <c r="E9" s="9">
        <v>0.1</v>
      </c>
      <c r="F9" s="9">
        <v>0.25</v>
      </c>
      <c r="G9" s="10" t="s">
        <v>1363</v>
      </c>
      <c r="H9" s="8" t="s">
        <v>43</v>
      </c>
      <c r="I9" s="9">
        <v>0.15</v>
      </c>
      <c r="J9" s="9">
        <v>0.1</v>
      </c>
      <c r="K9" s="9">
        <v>0.25</v>
      </c>
      <c r="L9" s="8" t="s">
        <v>66</v>
      </c>
      <c r="M9" s="8" t="s">
        <v>61</v>
      </c>
      <c r="N9" s="9">
        <v>0.15</v>
      </c>
      <c r="O9" s="9">
        <v>0.1</v>
      </c>
      <c r="P9" s="9">
        <v>0.25</v>
      </c>
      <c r="Q9" s="8" t="s">
        <v>148</v>
      </c>
      <c r="R9" s="8" t="s">
        <v>56</v>
      </c>
      <c r="S9" s="9">
        <v>0.15</v>
      </c>
      <c r="T9" s="9">
        <v>0.1</v>
      </c>
      <c r="U9" s="9">
        <v>0.25</v>
      </c>
      <c r="V9" s="8" t="s">
        <v>141</v>
      </c>
      <c r="W9" s="8" t="s">
        <v>81</v>
      </c>
      <c r="X9" s="9">
        <v>0.15</v>
      </c>
      <c r="Y9" s="9">
        <v>0.1</v>
      </c>
      <c r="Z9" s="9">
        <v>0.25</v>
      </c>
      <c r="AA9" s="8" t="s">
        <v>145</v>
      </c>
      <c r="AB9" s="8" t="s">
        <v>157</v>
      </c>
      <c r="AC9" s="9">
        <v>0.15</v>
      </c>
      <c r="AD9" s="9">
        <v>0.1</v>
      </c>
      <c r="AE9" s="9">
        <v>0.25</v>
      </c>
      <c r="AF9" s="8" t="s">
        <v>216</v>
      </c>
      <c r="AG9" s="8" t="s">
        <v>43</v>
      </c>
      <c r="AH9" s="9">
        <v>0.15</v>
      </c>
      <c r="AI9" s="9">
        <v>0.1</v>
      </c>
      <c r="AJ9" s="9">
        <v>0.25</v>
      </c>
      <c r="AK9" s="8" t="s">
        <v>963</v>
      </c>
      <c r="AL9" s="8" t="s">
        <v>166</v>
      </c>
      <c r="AM9" s="9">
        <v>0.15</v>
      </c>
      <c r="AN9" s="9">
        <v>0.1</v>
      </c>
      <c r="AO9" s="9">
        <v>0.25</v>
      </c>
      <c r="AP9" s="8" t="s">
        <v>317</v>
      </c>
      <c r="AQ9" s="8" t="s">
        <v>56</v>
      </c>
      <c r="AR9" s="9">
        <v>0.15</v>
      </c>
      <c r="AS9" s="9">
        <v>0.1</v>
      </c>
      <c r="AT9" s="9">
        <v>0.25</v>
      </c>
      <c r="AU9" s="8" t="s">
        <v>1097</v>
      </c>
      <c r="AV9" s="8" t="s">
        <v>43</v>
      </c>
      <c r="AW9" s="9">
        <v>0.15</v>
      </c>
      <c r="AX9" s="9">
        <v>0.1</v>
      </c>
      <c r="AY9" s="9">
        <v>0.25</v>
      </c>
      <c r="AZ9" s="8" t="s">
        <v>346</v>
      </c>
      <c r="BA9" s="8" t="s">
        <v>166</v>
      </c>
      <c r="BB9" s="8">
        <v>0</v>
      </c>
      <c r="BC9" s="9">
        <v>0.1</v>
      </c>
      <c r="BD9" s="9">
        <v>0.1</v>
      </c>
      <c r="BE9" s="10" t="s">
        <v>974</v>
      </c>
      <c r="BF9" s="8" t="s">
        <v>43</v>
      </c>
      <c r="BG9" s="9">
        <v>0.15</v>
      </c>
      <c r="BH9" s="9">
        <v>0.1</v>
      </c>
      <c r="BI9" s="9">
        <v>0.25</v>
      </c>
      <c r="BJ9" s="8" t="s">
        <v>384</v>
      </c>
      <c r="BK9" s="8" t="s">
        <v>166</v>
      </c>
      <c r="BL9" s="9">
        <v>0.15</v>
      </c>
      <c r="BM9" s="9">
        <v>0.1</v>
      </c>
      <c r="BN9" s="9">
        <v>0.25</v>
      </c>
      <c r="BO9" s="31" t="s">
        <v>892</v>
      </c>
      <c r="BP9" s="31" t="s">
        <v>166</v>
      </c>
      <c r="BQ9" s="32">
        <v>0.15</v>
      </c>
      <c r="BR9" s="32">
        <v>0.1</v>
      </c>
      <c r="BS9" s="32">
        <v>0.25</v>
      </c>
      <c r="BT9" s="37" t="s">
        <v>811</v>
      </c>
      <c r="BU9" s="37" t="s">
        <v>43</v>
      </c>
      <c r="BV9" s="38">
        <v>0.15</v>
      </c>
      <c r="BW9" s="38">
        <v>0.1</v>
      </c>
      <c r="BX9" s="38">
        <v>0.25</v>
      </c>
      <c r="BY9" s="21" t="s">
        <v>684</v>
      </c>
      <c r="BZ9" s="21" t="s">
        <v>448</v>
      </c>
      <c r="CA9" s="18">
        <v>0.15</v>
      </c>
      <c r="CB9" s="18">
        <v>0.1</v>
      </c>
      <c r="CC9" s="18">
        <v>0.25</v>
      </c>
      <c r="CD9" s="46" t="s">
        <v>503</v>
      </c>
      <c r="CE9" s="46" t="s">
        <v>370</v>
      </c>
      <c r="CF9" s="45">
        <v>0.15</v>
      </c>
      <c r="CG9" s="45">
        <v>0.1</v>
      </c>
      <c r="CH9" s="45">
        <v>0.25</v>
      </c>
      <c r="CI9" s="10" t="s">
        <v>917</v>
      </c>
      <c r="CJ9" s="8" t="s">
        <v>550</v>
      </c>
      <c r="CK9" s="9">
        <v>0.15</v>
      </c>
      <c r="CL9" s="9">
        <v>0.1</v>
      </c>
      <c r="CM9" s="9">
        <v>0.25</v>
      </c>
      <c r="CN9" s="10" t="s">
        <v>580</v>
      </c>
      <c r="CO9" s="8" t="s">
        <v>550</v>
      </c>
      <c r="CP9" s="9">
        <v>0.15</v>
      </c>
      <c r="CQ9" s="9">
        <v>0.1</v>
      </c>
      <c r="CR9" s="9">
        <v>0.25</v>
      </c>
      <c r="CS9" s="10" t="s">
        <v>618</v>
      </c>
      <c r="CT9" s="8" t="s">
        <v>43</v>
      </c>
      <c r="CU9" s="9">
        <v>0.15</v>
      </c>
      <c r="CV9" s="9">
        <v>0.1</v>
      </c>
      <c r="CW9" s="9">
        <v>0.25</v>
      </c>
      <c r="CX9" s="10" t="s">
        <v>951</v>
      </c>
      <c r="CZ9" s="10" t="s">
        <v>993</v>
      </c>
      <c r="DA9" s="11"/>
      <c r="DE9" s="11" t="s">
        <v>1021</v>
      </c>
      <c r="DF9" s="11" t="s">
        <v>1064</v>
      </c>
      <c r="DG9" s="11" t="s">
        <v>1714</v>
      </c>
      <c r="DH9" s="11" t="s">
        <v>1353</v>
      </c>
      <c r="DJ9" s="11" t="s">
        <v>1137</v>
      </c>
      <c r="DS9" s="65" t="s">
        <v>751</v>
      </c>
      <c r="DT9" s="65" t="s">
        <v>43</v>
      </c>
      <c r="DU9" s="66">
        <v>0.15</v>
      </c>
      <c r="DV9" s="66">
        <v>0.1</v>
      </c>
      <c r="DW9" s="66">
        <v>0.25</v>
      </c>
      <c r="DX9" s="33" t="s">
        <v>1436</v>
      </c>
      <c r="DY9" s="55" t="s">
        <v>1274</v>
      </c>
      <c r="DZ9" s="59" t="s">
        <v>1725</v>
      </c>
      <c r="EA9" s="63" t="s">
        <v>1317</v>
      </c>
      <c r="EB9" s="102" t="s">
        <v>1648</v>
      </c>
    </row>
    <row r="10" spans="1:132" ht="15" customHeight="1" x14ac:dyDescent="0.25">
      <c r="A10" s="7" t="s">
        <v>7</v>
      </c>
      <c r="B10" s="8" t="s">
        <v>46</v>
      </c>
      <c r="C10" s="8" t="s">
        <v>43</v>
      </c>
      <c r="D10" s="9">
        <v>0.15</v>
      </c>
      <c r="E10" s="9">
        <v>0.1</v>
      </c>
      <c r="F10" s="9">
        <v>0.25</v>
      </c>
      <c r="G10" s="10" t="s">
        <v>1366</v>
      </c>
      <c r="H10" s="8" t="s">
        <v>43</v>
      </c>
      <c r="I10" s="9">
        <v>0.15</v>
      </c>
      <c r="J10" s="9">
        <v>0.1</v>
      </c>
      <c r="K10" s="9">
        <v>0.25</v>
      </c>
      <c r="L10" s="8" t="s">
        <v>67</v>
      </c>
      <c r="M10" s="8" t="s">
        <v>61</v>
      </c>
      <c r="N10" s="9">
        <v>0.15</v>
      </c>
      <c r="O10" s="9">
        <v>0.1</v>
      </c>
      <c r="P10" s="9">
        <v>0.25</v>
      </c>
      <c r="Q10" s="8" t="s">
        <v>149</v>
      </c>
      <c r="R10" s="8" t="s">
        <v>56</v>
      </c>
      <c r="S10" s="9">
        <v>0.15</v>
      </c>
      <c r="T10" s="9">
        <v>0.1</v>
      </c>
      <c r="U10" s="9">
        <v>0.25</v>
      </c>
      <c r="V10" s="8" t="s">
        <v>142</v>
      </c>
      <c r="W10" s="8" t="s">
        <v>81</v>
      </c>
      <c r="X10" s="9">
        <v>0.15</v>
      </c>
      <c r="Y10" s="9">
        <v>0.1</v>
      </c>
      <c r="Z10" s="9">
        <v>0.25</v>
      </c>
      <c r="AA10" s="8" t="s">
        <v>146</v>
      </c>
      <c r="AB10" s="8" t="s">
        <v>157</v>
      </c>
      <c r="AC10" s="9">
        <v>0.15</v>
      </c>
      <c r="AD10" s="9">
        <v>0.1</v>
      </c>
      <c r="AE10" s="9">
        <v>0.25</v>
      </c>
      <c r="AF10" s="8" t="s">
        <v>217</v>
      </c>
      <c r="AG10" s="8" t="s">
        <v>43</v>
      </c>
      <c r="AH10" s="9">
        <v>0.15</v>
      </c>
      <c r="AI10" s="9">
        <v>0.1</v>
      </c>
      <c r="AJ10" s="9">
        <v>0.25</v>
      </c>
      <c r="AK10" s="8" t="s">
        <v>964</v>
      </c>
      <c r="AL10" s="8" t="s">
        <v>166</v>
      </c>
      <c r="AM10" s="9">
        <v>0.15</v>
      </c>
      <c r="AN10" s="9">
        <v>0.1</v>
      </c>
      <c r="AO10" s="9">
        <v>0.25</v>
      </c>
      <c r="AP10" s="8" t="s">
        <v>318</v>
      </c>
      <c r="AQ10" s="8" t="s">
        <v>56</v>
      </c>
      <c r="AR10" s="9">
        <v>0.15</v>
      </c>
      <c r="AS10" s="9">
        <v>0.1</v>
      </c>
      <c r="AT10" s="9">
        <v>0.25</v>
      </c>
      <c r="AU10" s="8" t="s">
        <v>322</v>
      </c>
      <c r="AV10" s="8" t="s">
        <v>166</v>
      </c>
      <c r="AW10" s="9">
        <v>0.15</v>
      </c>
      <c r="AX10" s="9">
        <v>0.1</v>
      </c>
      <c r="AY10" s="9">
        <v>0.25</v>
      </c>
      <c r="AZ10" s="8" t="s">
        <v>1113</v>
      </c>
      <c r="BA10" s="8" t="s">
        <v>166</v>
      </c>
      <c r="BB10" s="8">
        <v>0</v>
      </c>
      <c r="BC10" s="9">
        <v>0.1</v>
      </c>
      <c r="BD10" s="9">
        <v>0.1</v>
      </c>
      <c r="BE10" s="10" t="s">
        <v>975</v>
      </c>
      <c r="BF10" s="8" t="s">
        <v>43</v>
      </c>
      <c r="BG10" s="9">
        <v>0.15</v>
      </c>
      <c r="BH10" s="9">
        <v>0.1</v>
      </c>
      <c r="BI10" s="9">
        <v>0.25</v>
      </c>
      <c r="BJ10" s="8" t="s">
        <v>385</v>
      </c>
      <c r="BK10" s="8" t="s">
        <v>166</v>
      </c>
      <c r="BL10" s="9">
        <v>0.15</v>
      </c>
      <c r="BM10" s="9">
        <v>0.1</v>
      </c>
      <c r="BN10" s="9">
        <v>0.25</v>
      </c>
      <c r="BO10" s="31" t="s">
        <v>429</v>
      </c>
      <c r="BP10" s="31" t="s">
        <v>166</v>
      </c>
      <c r="BQ10" s="32">
        <v>0.15</v>
      </c>
      <c r="BR10" s="32">
        <v>0.1</v>
      </c>
      <c r="BS10" s="32">
        <v>0.25</v>
      </c>
      <c r="BT10" s="37" t="s">
        <v>812</v>
      </c>
      <c r="BU10" s="37" t="s">
        <v>43</v>
      </c>
      <c r="BV10" s="38">
        <v>0.15</v>
      </c>
      <c r="BW10" s="38">
        <v>0.1</v>
      </c>
      <c r="BX10" s="38">
        <v>0.25</v>
      </c>
      <c r="BY10" s="21" t="s">
        <v>685</v>
      </c>
      <c r="BZ10" s="21" t="s">
        <v>448</v>
      </c>
      <c r="CA10" s="18">
        <v>0.15</v>
      </c>
      <c r="CB10" s="18">
        <v>0.1</v>
      </c>
      <c r="CC10" s="18">
        <v>0.25</v>
      </c>
      <c r="CD10" s="46" t="s">
        <v>513</v>
      </c>
      <c r="CE10" s="46" t="s">
        <v>370</v>
      </c>
      <c r="CF10" s="45">
        <v>0.15</v>
      </c>
      <c r="CG10" s="45">
        <v>0.1</v>
      </c>
      <c r="CH10" s="45">
        <v>0.25</v>
      </c>
      <c r="CI10" s="10" t="s">
        <v>918</v>
      </c>
      <c r="CJ10" s="8" t="s">
        <v>550</v>
      </c>
      <c r="CK10" s="9">
        <v>0.15</v>
      </c>
      <c r="CL10" s="9">
        <v>0.1</v>
      </c>
      <c r="CM10" s="9">
        <v>0.25</v>
      </c>
      <c r="CN10" s="10" t="s">
        <v>583</v>
      </c>
      <c r="CO10" s="8" t="s">
        <v>550</v>
      </c>
      <c r="CP10" s="9">
        <v>0.15</v>
      </c>
      <c r="CQ10" s="9">
        <v>0.1</v>
      </c>
      <c r="CR10" s="9">
        <v>0.25</v>
      </c>
      <c r="CS10" s="10" t="s">
        <v>619</v>
      </c>
      <c r="CT10" s="8" t="s">
        <v>43</v>
      </c>
      <c r="CU10" s="9">
        <v>0.15</v>
      </c>
      <c r="CV10" s="9">
        <v>0.1</v>
      </c>
      <c r="CW10" s="9">
        <v>0.25</v>
      </c>
      <c r="CX10" s="10" t="s">
        <v>951</v>
      </c>
      <c r="CZ10" s="10" t="s">
        <v>993</v>
      </c>
      <c r="DE10" s="11" t="s">
        <v>1022</v>
      </c>
      <c r="DF10" s="11" t="s">
        <v>1063</v>
      </c>
      <c r="DG10" s="11" t="s">
        <v>1715</v>
      </c>
      <c r="DH10" s="11" t="s">
        <v>1111</v>
      </c>
      <c r="DJ10" s="11" t="s">
        <v>1138</v>
      </c>
      <c r="DS10" s="65" t="s">
        <v>752</v>
      </c>
      <c r="DT10" s="65" t="s">
        <v>43</v>
      </c>
      <c r="DU10" s="66">
        <v>0.15</v>
      </c>
      <c r="DV10" s="66">
        <v>0.1</v>
      </c>
      <c r="DW10" s="66">
        <v>0.25</v>
      </c>
      <c r="DX10" s="34"/>
      <c r="DY10" s="55" t="s">
        <v>1275</v>
      </c>
      <c r="DZ10" s="59" t="s">
        <v>1725</v>
      </c>
      <c r="EA10" s="63" t="s">
        <v>1320</v>
      </c>
      <c r="EB10" s="102" t="s">
        <v>1649</v>
      </c>
    </row>
    <row r="11" spans="1:132" ht="15" customHeight="1" x14ac:dyDescent="0.25">
      <c r="A11" s="7" t="s">
        <v>8</v>
      </c>
      <c r="B11" s="8" t="s">
        <v>45</v>
      </c>
      <c r="C11" s="8" t="s">
        <v>43</v>
      </c>
      <c r="D11" s="9">
        <v>0.15</v>
      </c>
      <c r="E11" s="9">
        <v>0.1</v>
      </c>
      <c r="F11" s="9">
        <v>0.25</v>
      </c>
      <c r="G11" s="13" t="s">
        <v>1612</v>
      </c>
      <c r="H11" s="13" t="s">
        <v>43</v>
      </c>
      <c r="I11" s="14">
        <v>0.15</v>
      </c>
      <c r="J11" s="14">
        <v>0.1</v>
      </c>
      <c r="K11" s="14">
        <v>0.25</v>
      </c>
      <c r="L11" s="8" t="s">
        <v>68</v>
      </c>
      <c r="M11" s="8" t="s">
        <v>61</v>
      </c>
      <c r="N11" s="9">
        <v>0.15</v>
      </c>
      <c r="O11" s="9">
        <v>0.1</v>
      </c>
      <c r="P11" s="9">
        <v>0.25</v>
      </c>
      <c r="Q11" s="8" t="s">
        <v>158</v>
      </c>
      <c r="R11" s="8" t="s">
        <v>56</v>
      </c>
      <c r="S11" s="9">
        <v>0.15</v>
      </c>
      <c r="T11" s="9">
        <v>0.1</v>
      </c>
      <c r="U11" s="9">
        <v>0.25</v>
      </c>
      <c r="V11" s="8" t="s">
        <v>143</v>
      </c>
      <c r="W11" s="8" t="s">
        <v>81</v>
      </c>
      <c r="X11" s="9">
        <v>0.15</v>
      </c>
      <c r="Y11" s="9">
        <v>0.1</v>
      </c>
      <c r="Z11" s="9">
        <v>0.25</v>
      </c>
      <c r="AA11" s="8" t="s">
        <v>169</v>
      </c>
      <c r="AB11" s="8" t="s">
        <v>157</v>
      </c>
      <c r="AC11" s="9">
        <v>0.15</v>
      </c>
      <c r="AD11" s="9">
        <v>0.1</v>
      </c>
      <c r="AE11" s="9">
        <v>0.25</v>
      </c>
      <c r="AF11" s="8" t="s">
        <v>197</v>
      </c>
      <c r="AG11" s="8" t="s">
        <v>43</v>
      </c>
      <c r="AH11" s="9">
        <v>0.15</v>
      </c>
      <c r="AI11" s="9">
        <v>0.1</v>
      </c>
      <c r="AJ11" s="9">
        <v>0.25</v>
      </c>
      <c r="AK11" s="8" t="s">
        <v>231</v>
      </c>
      <c r="AL11" s="8" t="s">
        <v>166</v>
      </c>
      <c r="AM11" s="9">
        <v>0.15</v>
      </c>
      <c r="AN11" s="9">
        <v>0.1</v>
      </c>
      <c r="AO11" s="9">
        <v>0.25</v>
      </c>
      <c r="AP11" s="8" t="s">
        <v>299</v>
      </c>
      <c r="AQ11" s="8" t="s">
        <v>56</v>
      </c>
      <c r="AR11" s="9">
        <v>0.15</v>
      </c>
      <c r="AS11" s="9">
        <v>0.1</v>
      </c>
      <c r="AT11" s="9">
        <v>0.25</v>
      </c>
      <c r="AU11" s="8" t="s">
        <v>324</v>
      </c>
      <c r="AV11" s="8" t="s">
        <v>166</v>
      </c>
      <c r="AW11" s="9">
        <v>0.15</v>
      </c>
      <c r="AX11" s="9">
        <v>0.1</v>
      </c>
      <c r="AY11" s="9">
        <v>0.25</v>
      </c>
      <c r="AZ11" s="8" t="s">
        <v>879</v>
      </c>
      <c r="BA11" s="8" t="s">
        <v>166</v>
      </c>
      <c r="BB11" s="8">
        <v>0</v>
      </c>
      <c r="BC11" s="9">
        <v>0.1</v>
      </c>
      <c r="BD11" s="9">
        <v>0.1</v>
      </c>
      <c r="BE11" s="10" t="s">
        <v>976</v>
      </c>
      <c r="BF11" s="8" t="s">
        <v>43</v>
      </c>
      <c r="BG11" s="9">
        <v>0.15</v>
      </c>
      <c r="BH11" s="9">
        <v>0.1</v>
      </c>
      <c r="BI11" s="9">
        <v>0.25</v>
      </c>
      <c r="BJ11" s="8" t="s">
        <v>386</v>
      </c>
      <c r="BK11" s="8" t="s">
        <v>166</v>
      </c>
      <c r="BL11" s="9">
        <v>0.15</v>
      </c>
      <c r="BM11" s="9">
        <v>0.1</v>
      </c>
      <c r="BN11" s="9">
        <v>0.25</v>
      </c>
      <c r="BO11" s="31" t="s">
        <v>1540</v>
      </c>
      <c r="BP11" s="31" t="s">
        <v>170</v>
      </c>
      <c r="BQ11" s="32">
        <v>0.15</v>
      </c>
      <c r="BR11" s="32">
        <v>0.1</v>
      </c>
      <c r="BS11" s="32">
        <v>0.25</v>
      </c>
      <c r="BT11" s="37" t="s">
        <v>813</v>
      </c>
      <c r="BU11" s="37" t="s">
        <v>43</v>
      </c>
      <c r="BV11" s="38">
        <v>0.15</v>
      </c>
      <c r="BW11" s="38">
        <v>0.1</v>
      </c>
      <c r="BX11" s="38">
        <v>0.25</v>
      </c>
      <c r="BY11" s="21" t="s">
        <v>686</v>
      </c>
      <c r="BZ11" s="21" t="s">
        <v>448</v>
      </c>
      <c r="CA11" s="18">
        <v>0.15</v>
      </c>
      <c r="CB11" s="18">
        <v>0.1</v>
      </c>
      <c r="CC11" s="18">
        <v>0.25</v>
      </c>
      <c r="CD11" s="46" t="s">
        <v>523</v>
      </c>
      <c r="CE11" s="46" t="s">
        <v>166</v>
      </c>
      <c r="CF11" s="45">
        <v>0.15</v>
      </c>
      <c r="CG11" s="45">
        <v>0.1</v>
      </c>
      <c r="CH11" s="45">
        <v>0.25</v>
      </c>
      <c r="CI11" s="10" t="s">
        <v>556</v>
      </c>
      <c r="CJ11" s="8" t="s">
        <v>43</v>
      </c>
      <c r="CK11" s="9">
        <v>0.15</v>
      </c>
      <c r="CL11" s="9">
        <v>0.1</v>
      </c>
      <c r="CM11" s="9">
        <v>0.25</v>
      </c>
      <c r="CN11" s="10" t="s">
        <v>584</v>
      </c>
      <c r="CO11" s="8" t="s">
        <v>550</v>
      </c>
      <c r="CP11" s="9">
        <v>0.15</v>
      </c>
      <c r="CQ11" s="9">
        <v>0.1</v>
      </c>
      <c r="CR11" s="9">
        <v>0.25</v>
      </c>
      <c r="CS11" s="10" t="s">
        <v>620</v>
      </c>
      <c r="CT11" s="8" t="s">
        <v>43</v>
      </c>
      <c r="CU11" s="9">
        <v>0.15</v>
      </c>
      <c r="CV11" s="9">
        <v>0.1</v>
      </c>
      <c r="CW11" s="9">
        <v>0.25</v>
      </c>
      <c r="CX11" s="10" t="s">
        <v>951</v>
      </c>
      <c r="CZ11" s="10" t="s">
        <v>993</v>
      </c>
      <c r="DH11" s="11" t="s">
        <v>1112</v>
      </c>
      <c r="DJ11" s="11" t="s">
        <v>1351</v>
      </c>
      <c r="DS11" s="65" t="s">
        <v>753</v>
      </c>
      <c r="DT11" s="65" t="s">
        <v>43</v>
      </c>
      <c r="DU11" s="66">
        <v>0.15</v>
      </c>
      <c r="DV11" s="66">
        <v>0.1</v>
      </c>
      <c r="DW11" s="66">
        <v>0.25</v>
      </c>
      <c r="DX11" s="34"/>
      <c r="DY11" s="55" t="s">
        <v>1276</v>
      </c>
      <c r="DZ11" s="59" t="s">
        <v>1725</v>
      </c>
      <c r="EA11" s="63" t="s">
        <v>1319</v>
      </c>
      <c r="EB11" s="102" t="s">
        <v>1650</v>
      </c>
    </row>
    <row r="12" spans="1:132" ht="15" customHeight="1" x14ac:dyDescent="0.25">
      <c r="A12" s="7" t="s">
        <v>9</v>
      </c>
      <c r="B12" s="8" t="s">
        <v>23</v>
      </c>
      <c r="C12" s="8" t="s">
        <v>43</v>
      </c>
      <c r="D12" s="9">
        <v>0.15</v>
      </c>
      <c r="E12" s="9">
        <v>0.1</v>
      </c>
      <c r="F12" s="9">
        <v>0.25</v>
      </c>
      <c r="G12" s="13" t="s">
        <v>1613</v>
      </c>
      <c r="H12" s="13" t="s">
        <v>43</v>
      </c>
      <c r="I12" s="14">
        <v>0.15</v>
      </c>
      <c r="J12" s="14">
        <v>0.1</v>
      </c>
      <c r="K12" s="14">
        <v>0.25</v>
      </c>
      <c r="L12" s="8" t="s">
        <v>923</v>
      </c>
      <c r="M12" s="8" t="s">
        <v>61</v>
      </c>
      <c r="N12" s="9">
        <v>0.15</v>
      </c>
      <c r="O12" s="9">
        <v>0.1</v>
      </c>
      <c r="P12" s="9">
        <v>0.25</v>
      </c>
      <c r="Q12" s="8" t="s">
        <v>150</v>
      </c>
      <c r="R12" s="8" t="s">
        <v>56</v>
      </c>
      <c r="S12" s="9">
        <v>0.15</v>
      </c>
      <c r="T12" s="9">
        <v>0.1</v>
      </c>
      <c r="U12" s="9">
        <v>0.25</v>
      </c>
      <c r="V12" s="8" t="s">
        <v>125</v>
      </c>
      <c r="W12" s="8" t="s">
        <v>56</v>
      </c>
      <c r="X12" s="9">
        <v>0.15</v>
      </c>
      <c r="Y12" s="9">
        <v>0.1</v>
      </c>
      <c r="Z12" s="9">
        <v>0.25</v>
      </c>
      <c r="AA12" s="8" t="s">
        <v>171</v>
      </c>
      <c r="AB12" s="8" t="s">
        <v>56</v>
      </c>
      <c r="AC12" s="9">
        <v>0.15</v>
      </c>
      <c r="AD12" s="9">
        <v>0.1</v>
      </c>
      <c r="AE12" s="9">
        <v>0.25</v>
      </c>
      <c r="AF12" s="8" t="s">
        <v>360</v>
      </c>
      <c r="AG12" s="8" t="s">
        <v>43</v>
      </c>
      <c r="AH12" s="9">
        <v>0.15</v>
      </c>
      <c r="AI12" s="9">
        <v>0.1</v>
      </c>
      <c r="AJ12" s="9">
        <v>0.25</v>
      </c>
      <c r="AK12" s="8" t="s">
        <v>232</v>
      </c>
      <c r="AL12" s="8" t="s">
        <v>166</v>
      </c>
      <c r="AM12" s="9">
        <v>0.15</v>
      </c>
      <c r="AN12" s="9">
        <v>0.1</v>
      </c>
      <c r="AO12" s="9">
        <v>0.25</v>
      </c>
      <c r="AP12" s="8" t="s">
        <v>1384</v>
      </c>
      <c r="AQ12" s="8" t="s">
        <v>56</v>
      </c>
      <c r="AR12" s="9">
        <v>0.15</v>
      </c>
      <c r="AS12" s="9">
        <v>0.1</v>
      </c>
      <c r="AT12" s="9">
        <v>0.25</v>
      </c>
      <c r="AU12" s="13" t="s">
        <v>337</v>
      </c>
      <c r="AV12" s="13" t="s">
        <v>166</v>
      </c>
      <c r="AW12" s="14">
        <v>0.15</v>
      </c>
      <c r="AX12" s="14">
        <v>0.1</v>
      </c>
      <c r="AY12" s="14">
        <v>0.25</v>
      </c>
      <c r="AZ12" s="8" t="s">
        <v>878</v>
      </c>
      <c r="BA12" s="8" t="s">
        <v>166</v>
      </c>
      <c r="BB12" s="8">
        <v>0</v>
      </c>
      <c r="BC12" s="9">
        <v>0.1</v>
      </c>
      <c r="BD12" s="9">
        <v>0.1</v>
      </c>
      <c r="BE12" s="8" t="s">
        <v>371</v>
      </c>
      <c r="BF12" s="8" t="s">
        <v>43</v>
      </c>
      <c r="BG12" s="9">
        <v>0.15</v>
      </c>
      <c r="BH12" s="9">
        <v>0.1</v>
      </c>
      <c r="BI12" s="9">
        <v>0.25</v>
      </c>
      <c r="BJ12" s="8" t="s">
        <v>387</v>
      </c>
      <c r="BK12" s="8" t="s">
        <v>166</v>
      </c>
      <c r="BL12" s="9">
        <v>0.15</v>
      </c>
      <c r="BM12" s="9">
        <v>0.1</v>
      </c>
      <c r="BN12" s="9">
        <v>0.25</v>
      </c>
      <c r="BO12" s="31" t="s">
        <v>1541</v>
      </c>
      <c r="BP12" s="31" t="s">
        <v>170</v>
      </c>
      <c r="BQ12" s="32">
        <v>0.15</v>
      </c>
      <c r="BR12" s="32">
        <v>0.1</v>
      </c>
      <c r="BS12" s="32">
        <v>0.25</v>
      </c>
      <c r="BT12" s="37" t="s">
        <v>814</v>
      </c>
      <c r="BU12" s="37" t="s">
        <v>43</v>
      </c>
      <c r="BV12" s="38">
        <v>0.15</v>
      </c>
      <c r="BW12" s="38">
        <v>0.1</v>
      </c>
      <c r="BX12" s="38">
        <v>0.25</v>
      </c>
      <c r="BY12" s="21" t="s">
        <v>1517</v>
      </c>
      <c r="BZ12" s="21" t="s">
        <v>166</v>
      </c>
      <c r="CA12" s="18">
        <v>0.15</v>
      </c>
      <c r="CB12" s="18">
        <v>0.1</v>
      </c>
      <c r="CC12" s="18">
        <v>0.25</v>
      </c>
      <c r="CD12" s="46" t="s">
        <v>1323</v>
      </c>
      <c r="CE12" s="46" t="s">
        <v>370</v>
      </c>
      <c r="CF12" s="45">
        <v>0.15</v>
      </c>
      <c r="CG12" s="45">
        <v>0.1</v>
      </c>
      <c r="CH12" s="45">
        <v>0.25</v>
      </c>
      <c r="CI12" s="10" t="s">
        <v>557</v>
      </c>
      <c r="CJ12" s="8" t="s">
        <v>43</v>
      </c>
      <c r="CK12" s="9">
        <v>0.15</v>
      </c>
      <c r="CL12" s="9">
        <v>0.1</v>
      </c>
      <c r="CM12" s="9">
        <v>0.25</v>
      </c>
      <c r="CN12" s="8" t="s">
        <v>585</v>
      </c>
      <c r="CO12" s="8" t="s">
        <v>56</v>
      </c>
      <c r="CP12" s="9">
        <v>0.15</v>
      </c>
      <c r="CQ12" s="9">
        <v>0.1</v>
      </c>
      <c r="CR12" s="9">
        <v>0.25</v>
      </c>
      <c r="CS12" s="10" t="s">
        <v>621</v>
      </c>
      <c r="CT12" s="8" t="s">
        <v>43</v>
      </c>
      <c r="CU12" s="9">
        <v>0.15</v>
      </c>
      <c r="CV12" s="9">
        <v>0.1</v>
      </c>
      <c r="CW12" s="9">
        <v>0.25</v>
      </c>
      <c r="CX12" s="10" t="s">
        <v>951</v>
      </c>
      <c r="CY12" s="11" t="s">
        <v>1679</v>
      </c>
      <c r="CZ12" s="10" t="s">
        <v>993</v>
      </c>
      <c r="DD12" s="10" t="s">
        <v>1017</v>
      </c>
      <c r="DF12" s="11" t="s">
        <v>1217</v>
      </c>
      <c r="DG12" s="11" t="s">
        <v>1100</v>
      </c>
      <c r="DH12" s="11" t="s">
        <v>1112</v>
      </c>
      <c r="DS12" s="65" t="s">
        <v>1328</v>
      </c>
      <c r="DT12" s="65" t="s">
        <v>43</v>
      </c>
      <c r="DU12" s="66">
        <v>0.15</v>
      </c>
      <c r="DV12" s="66">
        <v>0.1</v>
      </c>
      <c r="DW12" s="66">
        <v>0.25</v>
      </c>
      <c r="DX12" s="34"/>
      <c r="DY12" s="55" t="s">
        <v>1277</v>
      </c>
      <c r="DZ12" s="59" t="s">
        <v>1175</v>
      </c>
      <c r="EA12" s="63" t="s">
        <v>1647</v>
      </c>
      <c r="EB12" s="102" t="s">
        <v>1651</v>
      </c>
    </row>
    <row r="13" spans="1:132" ht="15" customHeight="1" x14ac:dyDescent="0.25">
      <c r="A13" s="7" t="s">
        <v>10</v>
      </c>
      <c r="B13" s="8" t="s">
        <v>26</v>
      </c>
      <c r="C13" s="8" t="s">
        <v>43</v>
      </c>
      <c r="D13" s="9">
        <v>0.15</v>
      </c>
      <c r="E13" s="9">
        <v>0.1</v>
      </c>
      <c r="F13" s="9">
        <v>0.25</v>
      </c>
      <c r="G13" s="13" t="s">
        <v>1614</v>
      </c>
      <c r="H13" s="13" t="s">
        <v>43</v>
      </c>
      <c r="I13" s="14">
        <v>0.15</v>
      </c>
      <c r="J13" s="14">
        <v>0.1</v>
      </c>
      <c r="K13" s="14">
        <v>0.25</v>
      </c>
      <c r="L13" s="8" t="s">
        <v>932</v>
      </c>
      <c r="M13" s="8" t="s">
        <v>61</v>
      </c>
      <c r="N13" s="9">
        <v>0.15</v>
      </c>
      <c r="O13" s="9">
        <v>0.1</v>
      </c>
      <c r="P13" s="9">
        <v>0.25</v>
      </c>
      <c r="Q13" s="8" t="s">
        <v>151</v>
      </c>
      <c r="R13" s="8" t="s">
        <v>56</v>
      </c>
      <c r="S13" s="9">
        <v>0.15</v>
      </c>
      <c r="T13" s="9">
        <v>0.1</v>
      </c>
      <c r="U13" s="9">
        <v>0.25</v>
      </c>
      <c r="V13" s="8" t="s">
        <v>119</v>
      </c>
      <c r="W13" s="8" t="s">
        <v>43</v>
      </c>
      <c r="X13" s="9">
        <v>0.15</v>
      </c>
      <c r="Y13" s="9">
        <v>0.1</v>
      </c>
      <c r="Z13" s="9">
        <v>0.25</v>
      </c>
      <c r="AA13" s="8" t="s">
        <v>172</v>
      </c>
      <c r="AB13" s="8" t="s">
        <v>56</v>
      </c>
      <c r="AC13" s="9">
        <v>0.15</v>
      </c>
      <c r="AD13" s="9">
        <v>0.1</v>
      </c>
      <c r="AE13" s="9">
        <v>0.25</v>
      </c>
      <c r="AF13" s="8" t="s">
        <v>198</v>
      </c>
      <c r="AG13" s="8" t="s">
        <v>43</v>
      </c>
      <c r="AH13" s="9">
        <v>0.15</v>
      </c>
      <c r="AI13" s="9">
        <v>0.1</v>
      </c>
      <c r="AJ13" s="9">
        <v>0.25</v>
      </c>
      <c r="AK13" s="8" t="s">
        <v>233</v>
      </c>
      <c r="AL13" s="8" t="s">
        <v>166</v>
      </c>
      <c r="AM13" s="9">
        <v>0.15</v>
      </c>
      <c r="AN13" s="9">
        <v>0.1</v>
      </c>
      <c r="AO13" s="9">
        <v>0.25</v>
      </c>
      <c r="AP13" s="8" t="s">
        <v>1377</v>
      </c>
      <c r="AQ13" s="8" t="s">
        <v>56</v>
      </c>
      <c r="AR13" s="9">
        <v>0.15</v>
      </c>
      <c r="AS13" s="9">
        <v>0.1</v>
      </c>
      <c r="AT13" s="9">
        <v>0.25</v>
      </c>
      <c r="AU13" s="13" t="s">
        <v>447</v>
      </c>
      <c r="AV13" s="13" t="s">
        <v>166</v>
      </c>
      <c r="AW13" s="14">
        <v>0.15</v>
      </c>
      <c r="AX13" s="14">
        <v>0.1</v>
      </c>
      <c r="AY13" s="14">
        <v>0.25</v>
      </c>
      <c r="AZ13" s="8" t="s">
        <v>880</v>
      </c>
      <c r="BA13" s="8" t="s">
        <v>166</v>
      </c>
      <c r="BB13" s="8">
        <v>0</v>
      </c>
      <c r="BC13" s="9">
        <v>0.1</v>
      </c>
      <c r="BD13" s="9">
        <v>0.1</v>
      </c>
      <c r="BE13" s="8" t="s">
        <v>372</v>
      </c>
      <c r="BF13" s="8" t="s">
        <v>43</v>
      </c>
      <c r="BG13" s="9">
        <v>0.15</v>
      </c>
      <c r="BH13" s="9">
        <v>0.1</v>
      </c>
      <c r="BI13" s="9">
        <v>0.25</v>
      </c>
      <c r="BJ13" s="8" t="s">
        <v>409</v>
      </c>
      <c r="BK13" s="8" t="s">
        <v>166</v>
      </c>
      <c r="BL13" s="9">
        <v>0.15</v>
      </c>
      <c r="BM13" s="9">
        <v>0.1</v>
      </c>
      <c r="BN13" s="9">
        <v>0.25</v>
      </c>
      <c r="BO13" s="31" t="s">
        <v>1542</v>
      </c>
      <c r="BP13" s="31" t="s">
        <v>170</v>
      </c>
      <c r="BQ13" s="32">
        <v>0.15</v>
      </c>
      <c r="BR13" s="32">
        <v>0.1</v>
      </c>
      <c r="BS13" s="32">
        <v>0.25</v>
      </c>
      <c r="BT13" s="37" t="s">
        <v>815</v>
      </c>
      <c r="BU13" s="37" t="s">
        <v>43</v>
      </c>
      <c r="BV13" s="38">
        <v>0.15</v>
      </c>
      <c r="BW13" s="38">
        <v>0.1</v>
      </c>
      <c r="BX13" s="38">
        <v>0.25</v>
      </c>
      <c r="BY13" s="21" t="s">
        <v>1518</v>
      </c>
      <c r="BZ13" s="21" t="s">
        <v>166</v>
      </c>
      <c r="CA13" s="18">
        <v>0.15</v>
      </c>
      <c r="CB13" s="18">
        <v>0.1</v>
      </c>
      <c r="CC13" s="18">
        <v>0.25</v>
      </c>
      <c r="CD13" s="46" t="s">
        <v>533</v>
      </c>
      <c r="CE13" s="46" t="s">
        <v>370</v>
      </c>
      <c r="CF13" s="45">
        <v>0.15</v>
      </c>
      <c r="CG13" s="45">
        <v>0.1</v>
      </c>
      <c r="CH13" s="45">
        <v>0.25</v>
      </c>
      <c r="CI13" s="8" t="s">
        <v>919</v>
      </c>
      <c r="CJ13" s="8" t="s">
        <v>550</v>
      </c>
      <c r="CK13" s="9">
        <v>0.15</v>
      </c>
      <c r="CL13" s="9">
        <v>0.1</v>
      </c>
      <c r="CM13" s="9">
        <v>0.25</v>
      </c>
      <c r="CN13" s="8" t="s">
        <v>586</v>
      </c>
      <c r="CO13" s="8" t="s">
        <v>56</v>
      </c>
      <c r="CP13" s="9">
        <v>0.15</v>
      </c>
      <c r="CQ13" s="9">
        <v>0.1</v>
      </c>
      <c r="CR13" s="9">
        <v>0.25</v>
      </c>
      <c r="CS13" s="10" t="s">
        <v>622</v>
      </c>
      <c r="CT13" s="8" t="s">
        <v>43</v>
      </c>
      <c r="CU13" s="9">
        <v>0.15</v>
      </c>
      <c r="CV13" s="9">
        <v>0.1</v>
      </c>
      <c r="CW13" s="9">
        <v>0.25</v>
      </c>
      <c r="CX13" s="10" t="s">
        <v>951</v>
      </c>
      <c r="CY13" s="11" t="s">
        <v>1680</v>
      </c>
      <c r="CZ13" s="10" t="s">
        <v>993</v>
      </c>
      <c r="DF13" s="11" t="s">
        <v>1073</v>
      </c>
      <c r="DH13" s="11" t="s">
        <v>1114</v>
      </c>
      <c r="DJ13" s="11" t="s">
        <v>1142</v>
      </c>
      <c r="DS13" s="65" t="s">
        <v>754</v>
      </c>
      <c r="DT13" s="65" t="s">
        <v>43</v>
      </c>
      <c r="DU13" s="66">
        <v>0.15</v>
      </c>
      <c r="DV13" s="66">
        <v>0.1</v>
      </c>
      <c r="DW13" s="66">
        <v>0.25</v>
      </c>
      <c r="DX13" s="34"/>
      <c r="DY13" s="55" t="s">
        <v>1278</v>
      </c>
      <c r="DZ13" s="59" t="s">
        <v>1175</v>
      </c>
      <c r="EA13" s="63" t="s">
        <v>1317</v>
      </c>
      <c r="EB13" s="103"/>
    </row>
    <row r="14" spans="1:132" ht="15" customHeight="1" x14ac:dyDescent="0.25">
      <c r="A14" s="7" t="s">
        <v>11</v>
      </c>
      <c r="B14" s="8" t="s">
        <v>24</v>
      </c>
      <c r="C14" s="8" t="s">
        <v>43</v>
      </c>
      <c r="D14" s="9">
        <v>0.15</v>
      </c>
      <c r="E14" s="9">
        <v>0.1</v>
      </c>
      <c r="F14" s="9">
        <v>0.25</v>
      </c>
      <c r="G14" s="13" t="s">
        <v>1615</v>
      </c>
      <c r="H14" s="13" t="s">
        <v>43</v>
      </c>
      <c r="I14" s="14">
        <v>0.15</v>
      </c>
      <c r="J14" s="14">
        <v>0.1</v>
      </c>
      <c r="K14" s="14">
        <v>0.25</v>
      </c>
      <c r="L14" s="8" t="s">
        <v>933</v>
      </c>
      <c r="M14" s="8" t="s">
        <v>61</v>
      </c>
      <c r="N14" s="9">
        <v>0.15</v>
      </c>
      <c r="O14" s="9">
        <v>0.1</v>
      </c>
      <c r="P14" s="9">
        <v>0.25</v>
      </c>
      <c r="Q14" s="8" t="s">
        <v>153</v>
      </c>
      <c r="R14" s="8" t="s">
        <v>56</v>
      </c>
      <c r="S14" s="9">
        <v>0.15</v>
      </c>
      <c r="T14" s="9">
        <v>0.1</v>
      </c>
      <c r="U14" s="9">
        <v>0.25</v>
      </c>
      <c r="V14" s="8" t="s">
        <v>124</v>
      </c>
      <c r="W14" s="8" t="s">
        <v>43</v>
      </c>
      <c r="X14" s="9">
        <v>0.15</v>
      </c>
      <c r="Y14" s="9">
        <v>0.1</v>
      </c>
      <c r="Z14" s="9">
        <v>0.25</v>
      </c>
      <c r="AA14" s="8" t="s">
        <v>173</v>
      </c>
      <c r="AB14" s="8" t="s">
        <v>56</v>
      </c>
      <c r="AC14" s="9">
        <v>0.15</v>
      </c>
      <c r="AD14" s="9">
        <v>0.1</v>
      </c>
      <c r="AE14" s="9">
        <v>0.25</v>
      </c>
      <c r="AF14" s="8" t="s">
        <v>200</v>
      </c>
      <c r="AG14" s="8" t="s">
        <v>56</v>
      </c>
      <c r="AH14" s="9">
        <v>0.15</v>
      </c>
      <c r="AI14" s="9">
        <v>0.1</v>
      </c>
      <c r="AJ14" s="9">
        <v>0.25</v>
      </c>
      <c r="AK14" s="8" t="s">
        <v>234</v>
      </c>
      <c r="AL14" s="8" t="s">
        <v>166</v>
      </c>
      <c r="AM14" s="9">
        <v>0.15</v>
      </c>
      <c r="AN14" s="9">
        <v>0.1</v>
      </c>
      <c r="AO14" s="9">
        <v>0.25</v>
      </c>
      <c r="AP14" s="8" t="s">
        <v>294</v>
      </c>
      <c r="AQ14" s="8" t="s">
        <v>56</v>
      </c>
      <c r="AR14" s="9">
        <v>0.15</v>
      </c>
      <c r="AS14" s="9">
        <v>0.1</v>
      </c>
      <c r="AT14" s="9">
        <v>0.25</v>
      </c>
      <c r="AU14" s="8" t="s">
        <v>244</v>
      </c>
      <c r="AV14" s="8" t="s">
        <v>43</v>
      </c>
      <c r="AW14" s="9">
        <v>0.15</v>
      </c>
      <c r="AX14" s="9">
        <v>0.1</v>
      </c>
      <c r="AY14" s="9">
        <v>0.25</v>
      </c>
      <c r="AZ14" s="8" t="s">
        <v>877</v>
      </c>
      <c r="BA14" s="8" t="s">
        <v>166</v>
      </c>
      <c r="BB14" s="8">
        <v>0</v>
      </c>
      <c r="BC14" s="9">
        <v>0.1</v>
      </c>
      <c r="BD14" s="9">
        <v>0.1</v>
      </c>
      <c r="BE14" s="8" t="s">
        <v>373</v>
      </c>
      <c r="BF14" s="8" t="s">
        <v>43</v>
      </c>
      <c r="BG14" s="9">
        <v>0.15</v>
      </c>
      <c r="BH14" s="9">
        <v>0.1</v>
      </c>
      <c r="BI14" s="9">
        <v>0.25</v>
      </c>
      <c r="BJ14" s="8" t="s">
        <v>410</v>
      </c>
      <c r="BK14" s="8" t="s">
        <v>166</v>
      </c>
      <c r="BL14" s="9">
        <v>0.15</v>
      </c>
      <c r="BM14" s="9">
        <v>0.1</v>
      </c>
      <c r="BN14" s="9">
        <v>0.25</v>
      </c>
      <c r="BO14" s="31" t="s">
        <v>1543</v>
      </c>
      <c r="BP14" s="31" t="s">
        <v>370</v>
      </c>
      <c r="BQ14" s="32">
        <v>0.15</v>
      </c>
      <c r="BR14" s="32">
        <v>0.1</v>
      </c>
      <c r="BS14" s="32">
        <v>0.25</v>
      </c>
      <c r="BT14" s="37" t="s">
        <v>816</v>
      </c>
      <c r="BU14" s="37" t="s">
        <v>43</v>
      </c>
      <c r="BV14" s="38">
        <v>0.15</v>
      </c>
      <c r="BW14" s="38">
        <v>0.1</v>
      </c>
      <c r="BX14" s="38">
        <v>0.25</v>
      </c>
      <c r="BY14" s="21" t="s">
        <v>1531</v>
      </c>
      <c r="BZ14" s="21" t="s">
        <v>166</v>
      </c>
      <c r="CA14" s="18">
        <v>0.15</v>
      </c>
      <c r="CB14" s="18">
        <v>0.1</v>
      </c>
      <c r="CC14" s="18">
        <v>0.25</v>
      </c>
      <c r="CD14" s="46" t="s">
        <v>545</v>
      </c>
      <c r="CE14" s="46" t="s">
        <v>166</v>
      </c>
      <c r="CF14" s="45">
        <v>0.15</v>
      </c>
      <c r="CG14" s="45">
        <v>0.1</v>
      </c>
      <c r="CH14" s="45">
        <v>0.25</v>
      </c>
      <c r="CI14" s="8" t="s">
        <v>912</v>
      </c>
      <c r="CJ14" s="8" t="s">
        <v>43</v>
      </c>
      <c r="CK14" s="9">
        <v>0.15</v>
      </c>
      <c r="CL14" s="9">
        <v>0.1</v>
      </c>
      <c r="CM14" s="9">
        <v>0.25</v>
      </c>
      <c r="CN14" s="8" t="s">
        <v>587</v>
      </c>
      <c r="CO14" s="8" t="s">
        <v>56</v>
      </c>
      <c r="CP14" s="9">
        <v>0.15</v>
      </c>
      <c r="CQ14" s="9">
        <v>0.1</v>
      </c>
      <c r="CR14" s="9">
        <v>0.25</v>
      </c>
      <c r="CS14" s="10" t="s">
        <v>623</v>
      </c>
      <c r="CT14" s="8" t="s">
        <v>43</v>
      </c>
      <c r="CU14" s="9">
        <v>0.15</v>
      </c>
      <c r="CV14" s="9">
        <v>0.1</v>
      </c>
      <c r="CW14" s="9">
        <v>0.25</v>
      </c>
      <c r="CX14" s="11" t="s">
        <v>995</v>
      </c>
      <c r="CY14" s="11" t="s">
        <v>1677</v>
      </c>
      <c r="CZ14" s="10" t="s">
        <v>993</v>
      </c>
      <c r="DB14" s="11" t="s">
        <v>1125</v>
      </c>
      <c r="DH14" s="11" t="s">
        <v>1110</v>
      </c>
      <c r="DS14" s="65" t="s">
        <v>755</v>
      </c>
      <c r="DT14" s="65" t="s">
        <v>43</v>
      </c>
      <c r="DU14" s="66">
        <v>0.15</v>
      </c>
      <c r="DV14" s="66">
        <v>0.1</v>
      </c>
      <c r="DW14" s="66">
        <v>0.25</v>
      </c>
      <c r="DX14" s="34"/>
      <c r="DY14" s="55" t="s">
        <v>1279</v>
      </c>
      <c r="DZ14" s="59" t="s">
        <v>1175</v>
      </c>
      <c r="EA14" s="63" t="s">
        <v>1320</v>
      </c>
      <c r="EB14" s="102" t="s">
        <v>1652</v>
      </c>
    </row>
    <row r="15" spans="1:132" ht="15" customHeight="1" x14ac:dyDescent="0.25">
      <c r="A15" s="7" t="s">
        <v>12</v>
      </c>
      <c r="B15" s="8" t="s">
        <v>25</v>
      </c>
      <c r="C15" s="8" t="s">
        <v>43</v>
      </c>
      <c r="D15" s="9">
        <v>0.09</v>
      </c>
      <c r="E15" s="9">
        <v>0.1</v>
      </c>
      <c r="F15" s="9">
        <v>0.17</v>
      </c>
      <c r="G15" s="13" t="s">
        <v>1629</v>
      </c>
      <c r="H15" s="13" t="s">
        <v>43</v>
      </c>
      <c r="I15" s="14">
        <v>0.15</v>
      </c>
      <c r="J15" s="14">
        <v>0.1</v>
      </c>
      <c r="K15" s="14">
        <v>0.25</v>
      </c>
      <c r="L15" s="8" t="s">
        <v>925</v>
      </c>
      <c r="M15" s="8" t="s">
        <v>61</v>
      </c>
      <c r="N15" s="9">
        <v>0.15</v>
      </c>
      <c r="O15" s="9">
        <v>0.1</v>
      </c>
      <c r="P15" s="9">
        <v>0.25</v>
      </c>
      <c r="Q15" s="8" t="s">
        <v>97</v>
      </c>
      <c r="R15" s="8" t="s">
        <v>56</v>
      </c>
      <c r="S15" s="9">
        <v>0.15</v>
      </c>
      <c r="T15" s="9">
        <v>0.1</v>
      </c>
      <c r="U15" s="9">
        <v>0.25</v>
      </c>
      <c r="V15" s="8" t="s">
        <v>127</v>
      </c>
      <c r="W15" s="8" t="s">
        <v>43</v>
      </c>
      <c r="X15" s="9">
        <v>0.15</v>
      </c>
      <c r="Y15" s="9">
        <v>0.1</v>
      </c>
      <c r="Z15" s="9">
        <v>0.25</v>
      </c>
      <c r="AA15" s="8" t="s">
        <v>164</v>
      </c>
      <c r="AB15" s="8" t="s">
        <v>162</v>
      </c>
      <c r="AC15" s="9">
        <v>0.15</v>
      </c>
      <c r="AD15" s="9">
        <v>0.1</v>
      </c>
      <c r="AE15" s="9">
        <v>0.25</v>
      </c>
      <c r="AF15" s="8" t="s">
        <v>201</v>
      </c>
      <c r="AG15" s="8" t="s">
        <v>56</v>
      </c>
      <c r="AH15" s="9">
        <v>0.15</v>
      </c>
      <c r="AI15" s="9">
        <v>0.1</v>
      </c>
      <c r="AJ15" s="9">
        <v>0.25</v>
      </c>
      <c r="AK15" s="8" t="s">
        <v>1023</v>
      </c>
      <c r="AL15" s="8" t="s">
        <v>166</v>
      </c>
      <c r="AM15" s="9">
        <v>0.15</v>
      </c>
      <c r="AN15" s="9">
        <v>0.1</v>
      </c>
      <c r="AO15" s="9">
        <v>0.25</v>
      </c>
      <c r="AP15" s="8" t="s">
        <v>288</v>
      </c>
      <c r="AQ15" s="8" t="s">
        <v>56</v>
      </c>
      <c r="AR15" s="9">
        <v>0.15</v>
      </c>
      <c r="AS15" s="9">
        <v>0.1</v>
      </c>
      <c r="AT15" s="9">
        <v>0.25</v>
      </c>
      <c r="AU15" s="8" t="s">
        <v>1182</v>
      </c>
      <c r="AV15" s="8" t="s">
        <v>166</v>
      </c>
      <c r="AW15" s="9">
        <v>0.15</v>
      </c>
      <c r="AX15" s="9">
        <v>0.1</v>
      </c>
      <c r="AY15" s="9">
        <v>0.25</v>
      </c>
      <c r="AZ15" s="8" t="s">
        <v>875</v>
      </c>
      <c r="BA15" s="8" t="s">
        <v>166</v>
      </c>
      <c r="BB15" s="8">
        <v>0</v>
      </c>
      <c r="BC15" s="9">
        <v>0.1</v>
      </c>
      <c r="BD15" s="9">
        <v>0.1</v>
      </c>
      <c r="BE15" s="8" t="s">
        <v>374</v>
      </c>
      <c r="BF15" s="8" t="s">
        <v>43</v>
      </c>
      <c r="BG15" s="9">
        <v>0.15</v>
      </c>
      <c r="BH15" s="9">
        <v>0.1</v>
      </c>
      <c r="BI15" s="9">
        <v>0.25</v>
      </c>
      <c r="BJ15" s="8" t="s">
        <v>389</v>
      </c>
      <c r="BK15" s="8" t="s">
        <v>166</v>
      </c>
      <c r="BL15" s="9">
        <v>0.15</v>
      </c>
      <c r="BM15" s="9">
        <v>0.1</v>
      </c>
      <c r="BN15" s="9">
        <v>0.25</v>
      </c>
      <c r="BO15" s="31" t="s">
        <v>1544</v>
      </c>
      <c r="BP15" s="31" t="s">
        <v>370</v>
      </c>
      <c r="BQ15" s="32">
        <v>0.15</v>
      </c>
      <c r="BR15" s="32">
        <v>0.1</v>
      </c>
      <c r="BS15" s="32">
        <v>0.25</v>
      </c>
      <c r="BT15" s="37" t="s">
        <v>817</v>
      </c>
      <c r="BU15" s="37" t="s">
        <v>43</v>
      </c>
      <c r="BV15" s="38">
        <v>0.15</v>
      </c>
      <c r="BW15" s="38">
        <v>0.1</v>
      </c>
      <c r="BX15" s="38">
        <v>0.25</v>
      </c>
      <c r="BY15" s="21" t="s">
        <v>1520</v>
      </c>
      <c r="BZ15" s="21" t="s">
        <v>166</v>
      </c>
      <c r="CA15" s="18">
        <v>0.15</v>
      </c>
      <c r="CB15" s="18">
        <v>0.1</v>
      </c>
      <c r="CC15" s="18">
        <v>0.25</v>
      </c>
      <c r="CD15" s="46" t="s">
        <v>1532</v>
      </c>
      <c r="CE15" s="46" t="s">
        <v>448</v>
      </c>
      <c r="CF15" s="45">
        <v>0.15</v>
      </c>
      <c r="CG15" s="45">
        <v>0.1</v>
      </c>
      <c r="CH15" s="45">
        <v>0.25</v>
      </c>
      <c r="CI15" s="10" t="s">
        <v>558</v>
      </c>
      <c r="CJ15" s="8" t="s">
        <v>550</v>
      </c>
      <c r="CK15" s="9">
        <v>0.15</v>
      </c>
      <c r="CL15" s="9">
        <v>0.1</v>
      </c>
      <c r="CM15" s="9">
        <v>0.25</v>
      </c>
      <c r="CN15" s="8" t="s">
        <v>156</v>
      </c>
      <c r="CO15" s="8" t="s">
        <v>56</v>
      </c>
      <c r="CP15" s="9">
        <v>0.15</v>
      </c>
      <c r="CQ15" s="9">
        <v>0.1</v>
      </c>
      <c r="CR15" s="9">
        <v>0.25</v>
      </c>
      <c r="CS15" s="10" t="s">
        <v>624</v>
      </c>
      <c r="CT15" s="8" t="s">
        <v>43</v>
      </c>
      <c r="CU15" s="9">
        <v>0.15</v>
      </c>
      <c r="CV15" s="9">
        <v>0.1</v>
      </c>
      <c r="CW15" s="9">
        <v>0.25</v>
      </c>
      <c r="CX15" s="10" t="s">
        <v>989</v>
      </c>
      <c r="CY15" s="11" t="s">
        <v>1681</v>
      </c>
      <c r="CZ15" s="10" t="s">
        <v>993</v>
      </c>
      <c r="DB15" s="10" t="s">
        <v>982</v>
      </c>
      <c r="DE15" s="11" t="s">
        <v>1027</v>
      </c>
      <c r="DF15" s="11" t="s">
        <v>1074</v>
      </c>
      <c r="DH15" s="11" t="s">
        <v>1110</v>
      </c>
      <c r="DS15" s="65" t="s">
        <v>756</v>
      </c>
      <c r="DT15" s="65" t="s">
        <v>43</v>
      </c>
      <c r="DU15" s="66">
        <v>0.15</v>
      </c>
      <c r="DV15" s="66">
        <v>0.1</v>
      </c>
      <c r="DW15" s="66">
        <v>0.25</v>
      </c>
      <c r="DX15" s="35" t="s">
        <v>1174</v>
      </c>
      <c r="DY15" s="55" t="s">
        <v>1280</v>
      </c>
      <c r="DZ15" s="59" t="s">
        <v>1175</v>
      </c>
      <c r="EA15" s="62" t="s">
        <v>1326</v>
      </c>
      <c r="EB15" s="102" t="s">
        <v>1653</v>
      </c>
    </row>
    <row r="16" spans="1:132" ht="15" customHeight="1" x14ac:dyDescent="0.25">
      <c r="A16" s="7" t="s">
        <v>13</v>
      </c>
      <c r="B16" s="8" t="s">
        <v>103</v>
      </c>
      <c r="C16" s="8" t="s">
        <v>43</v>
      </c>
      <c r="D16" s="12">
        <v>0</v>
      </c>
      <c r="E16" s="8">
        <v>0</v>
      </c>
      <c r="F16" s="8">
        <v>0</v>
      </c>
      <c r="G16" s="13" t="s">
        <v>1630</v>
      </c>
      <c r="H16" s="13" t="s">
        <v>43</v>
      </c>
      <c r="I16" s="14">
        <v>0.15</v>
      </c>
      <c r="J16" s="14">
        <v>0.1</v>
      </c>
      <c r="K16" s="14">
        <v>0.25</v>
      </c>
      <c r="L16" s="8" t="s">
        <v>69</v>
      </c>
      <c r="M16" s="8" t="s">
        <v>61</v>
      </c>
      <c r="N16" s="9">
        <v>0.15</v>
      </c>
      <c r="O16" s="9">
        <v>0.1</v>
      </c>
      <c r="P16" s="9">
        <v>0.25</v>
      </c>
      <c r="Q16" s="8" t="s">
        <v>575</v>
      </c>
      <c r="R16" s="8" t="s">
        <v>56</v>
      </c>
      <c r="S16" s="9">
        <v>0.15</v>
      </c>
      <c r="T16" s="9">
        <v>0.1</v>
      </c>
      <c r="U16" s="9">
        <v>0.25</v>
      </c>
      <c r="V16" s="8" t="s">
        <v>132</v>
      </c>
      <c r="W16" s="8" t="s">
        <v>43</v>
      </c>
      <c r="X16" s="9">
        <v>0.15</v>
      </c>
      <c r="Y16" s="9">
        <v>0.1</v>
      </c>
      <c r="Z16" s="9">
        <v>0.25</v>
      </c>
      <c r="AA16" s="8" t="s">
        <v>178</v>
      </c>
      <c r="AB16" s="8" t="s">
        <v>162</v>
      </c>
      <c r="AC16" s="9">
        <v>0.15</v>
      </c>
      <c r="AD16" s="9">
        <v>0.1</v>
      </c>
      <c r="AE16" s="9">
        <v>0.25</v>
      </c>
      <c r="AF16" s="8" t="s">
        <v>202</v>
      </c>
      <c r="AG16" s="8" t="s">
        <v>56</v>
      </c>
      <c r="AH16" s="9">
        <v>0.15</v>
      </c>
      <c r="AI16" s="9">
        <v>0.1</v>
      </c>
      <c r="AJ16" s="9">
        <v>0.25</v>
      </c>
      <c r="AK16" s="8" t="s">
        <v>1024</v>
      </c>
      <c r="AL16" s="8" t="s">
        <v>166</v>
      </c>
      <c r="AM16" s="9">
        <v>0.15</v>
      </c>
      <c r="AN16" s="9">
        <v>0.1</v>
      </c>
      <c r="AO16" s="9">
        <v>0.25</v>
      </c>
      <c r="AP16" s="8" t="s">
        <v>291</v>
      </c>
      <c r="AQ16" s="8" t="s">
        <v>56</v>
      </c>
      <c r="AR16" s="9">
        <v>0.15</v>
      </c>
      <c r="AS16" s="9">
        <v>0.1</v>
      </c>
      <c r="AT16" s="9">
        <v>0.25</v>
      </c>
      <c r="AU16" s="8" t="s">
        <v>1223</v>
      </c>
      <c r="AV16" s="8" t="s">
        <v>166</v>
      </c>
      <c r="AW16" s="9">
        <v>0.15</v>
      </c>
      <c r="AX16" s="9">
        <v>0.1</v>
      </c>
      <c r="AY16" s="9">
        <v>0.25</v>
      </c>
      <c r="AZ16" s="8" t="s">
        <v>347</v>
      </c>
      <c r="BA16" s="8" t="s">
        <v>166</v>
      </c>
      <c r="BB16" s="8">
        <v>0</v>
      </c>
      <c r="BC16" s="9">
        <v>0.1</v>
      </c>
      <c r="BD16" s="9">
        <v>0.1</v>
      </c>
      <c r="BE16" s="8" t="s">
        <v>426</v>
      </c>
      <c r="BF16" s="8" t="s">
        <v>427</v>
      </c>
      <c r="BG16" s="9">
        <v>0.15</v>
      </c>
      <c r="BH16" s="9">
        <v>0.1</v>
      </c>
      <c r="BI16" s="9">
        <v>0.25</v>
      </c>
      <c r="BJ16" s="8" t="s">
        <v>390</v>
      </c>
      <c r="BK16" s="8" t="s">
        <v>166</v>
      </c>
      <c r="BL16" s="9">
        <v>0.15</v>
      </c>
      <c r="BM16" s="9">
        <v>0.1</v>
      </c>
      <c r="BN16" s="9">
        <v>0.25</v>
      </c>
      <c r="BO16" s="31" t="s">
        <v>1545</v>
      </c>
      <c r="BP16" s="31" t="s">
        <v>370</v>
      </c>
      <c r="BQ16" s="32">
        <v>0.15</v>
      </c>
      <c r="BR16" s="32">
        <v>0.1</v>
      </c>
      <c r="BS16" s="32">
        <v>0.25</v>
      </c>
      <c r="BT16" s="37" t="s">
        <v>818</v>
      </c>
      <c r="BU16" s="37" t="s">
        <v>43</v>
      </c>
      <c r="BV16" s="38">
        <v>0.15</v>
      </c>
      <c r="BW16" s="38">
        <v>0.1</v>
      </c>
      <c r="BX16" s="38">
        <v>0.25</v>
      </c>
      <c r="BY16" s="21" t="s">
        <v>1527</v>
      </c>
      <c r="BZ16" s="21" t="s">
        <v>166</v>
      </c>
      <c r="CA16" s="18">
        <v>0.15</v>
      </c>
      <c r="CB16" s="18">
        <v>0.1</v>
      </c>
      <c r="CC16" s="18">
        <v>0.25</v>
      </c>
      <c r="CD16" s="46" t="s">
        <v>1533</v>
      </c>
      <c r="CE16" s="46" t="s">
        <v>370</v>
      </c>
      <c r="CF16" s="45">
        <v>0.15</v>
      </c>
      <c r="CG16" s="45">
        <v>0.1</v>
      </c>
      <c r="CH16" s="45">
        <v>0.25</v>
      </c>
      <c r="CI16" s="10" t="s">
        <v>559</v>
      </c>
      <c r="CJ16" s="8" t="s">
        <v>43</v>
      </c>
      <c r="CK16" s="9">
        <v>0.15</v>
      </c>
      <c r="CL16" s="9">
        <v>0.1</v>
      </c>
      <c r="CM16" s="9">
        <v>0.25</v>
      </c>
      <c r="CN16" s="8" t="s">
        <v>155</v>
      </c>
      <c r="CO16" s="8" t="s">
        <v>56</v>
      </c>
      <c r="CP16" s="9">
        <v>0.15</v>
      </c>
      <c r="CQ16" s="9">
        <v>0.1</v>
      </c>
      <c r="CR16" s="9">
        <v>0.25</v>
      </c>
      <c r="CS16" s="10" t="s">
        <v>625</v>
      </c>
      <c r="CT16" s="8" t="s">
        <v>43</v>
      </c>
      <c r="CU16" s="9">
        <v>0.15</v>
      </c>
      <c r="CV16" s="9">
        <v>0.1</v>
      </c>
      <c r="CW16" s="9">
        <v>0.25</v>
      </c>
      <c r="CX16" s="10" t="s">
        <v>951</v>
      </c>
      <c r="CY16" s="11" t="s">
        <v>1682</v>
      </c>
      <c r="CZ16" s="10" t="s">
        <v>993</v>
      </c>
      <c r="DB16" s="10" t="s">
        <v>982</v>
      </c>
      <c r="DE16" s="11" t="s">
        <v>1028</v>
      </c>
      <c r="DH16" s="11" t="s">
        <v>1109</v>
      </c>
      <c r="DI16" s="11" t="s">
        <v>1349</v>
      </c>
      <c r="DS16" s="65" t="s">
        <v>757</v>
      </c>
      <c r="DT16" s="65" t="s">
        <v>43</v>
      </c>
      <c r="DU16" s="66">
        <v>0.15</v>
      </c>
      <c r="DV16" s="66">
        <v>0.1</v>
      </c>
      <c r="DW16" s="66">
        <v>0.25</v>
      </c>
      <c r="DX16" s="35" t="s">
        <v>1174</v>
      </c>
      <c r="DY16" s="55" t="s">
        <v>1268</v>
      </c>
      <c r="DZ16" s="59" t="s">
        <v>1175</v>
      </c>
      <c r="EA16" s="62" t="s">
        <v>1325</v>
      </c>
      <c r="EB16" s="102" t="s">
        <v>1654</v>
      </c>
    </row>
    <row r="17" spans="1:132" ht="15" customHeight="1" x14ac:dyDescent="0.25">
      <c r="A17" s="26" t="s">
        <v>1166</v>
      </c>
      <c r="B17" s="8" t="s">
        <v>120</v>
      </c>
      <c r="C17" s="8" t="s">
        <v>43</v>
      </c>
      <c r="D17" s="9">
        <v>0.15</v>
      </c>
      <c r="E17" s="9">
        <v>0.1</v>
      </c>
      <c r="F17" s="9">
        <v>0.25</v>
      </c>
      <c r="G17" s="8"/>
      <c r="H17" s="8"/>
      <c r="I17" s="8"/>
      <c r="J17" s="8"/>
      <c r="K17" s="8"/>
      <c r="L17" s="8" t="s">
        <v>70</v>
      </c>
      <c r="M17" s="8" t="s">
        <v>61</v>
      </c>
      <c r="N17" s="9">
        <v>0.15</v>
      </c>
      <c r="O17" s="9">
        <v>0.1</v>
      </c>
      <c r="P17" s="9">
        <v>0.25</v>
      </c>
      <c r="Q17" s="8" t="s">
        <v>152</v>
      </c>
      <c r="R17" s="8" t="s">
        <v>56</v>
      </c>
      <c r="S17" s="9">
        <v>0.15</v>
      </c>
      <c r="T17" s="9">
        <v>0.1</v>
      </c>
      <c r="U17" s="9">
        <v>0.25</v>
      </c>
      <c r="V17" s="8" t="s">
        <v>123</v>
      </c>
      <c r="W17" s="8" t="s">
        <v>166</v>
      </c>
      <c r="X17" s="9">
        <v>0.15</v>
      </c>
      <c r="Y17" s="9">
        <v>0.1</v>
      </c>
      <c r="Z17" s="9">
        <v>0.25</v>
      </c>
      <c r="AA17" s="8" t="s">
        <v>179</v>
      </c>
      <c r="AB17" s="8" t="s">
        <v>56</v>
      </c>
      <c r="AC17" s="9">
        <v>0.15</v>
      </c>
      <c r="AD17" s="9">
        <v>0.1</v>
      </c>
      <c r="AE17" s="9">
        <v>0.25</v>
      </c>
      <c r="AF17" s="8" t="s">
        <v>209</v>
      </c>
      <c r="AG17" s="8" t="s">
        <v>56</v>
      </c>
      <c r="AH17" s="9">
        <v>0.15</v>
      </c>
      <c r="AI17" s="9">
        <v>0.1</v>
      </c>
      <c r="AJ17" s="9">
        <v>0.25</v>
      </c>
      <c r="AK17" s="8" t="s">
        <v>1025</v>
      </c>
      <c r="AL17" s="8" t="s">
        <v>166</v>
      </c>
      <c r="AM17" s="9">
        <v>0.15</v>
      </c>
      <c r="AN17" s="9">
        <v>0.1</v>
      </c>
      <c r="AO17" s="9">
        <v>0.25</v>
      </c>
      <c r="AP17" s="8" t="s">
        <v>873</v>
      </c>
      <c r="AQ17" s="8" t="s">
        <v>56</v>
      </c>
      <c r="AR17" s="9">
        <v>0.15</v>
      </c>
      <c r="AS17" s="9">
        <v>0.1</v>
      </c>
      <c r="AT17" s="9">
        <v>0.25</v>
      </c>
      <c r="AU17" s="8" t="s">
        <v>1224</v>
      </c>
      <c r="AV17" s="8" t="s">
        <v>166</v>
      </c>
      <c r="AW17" s="9">
        <v>0.15</v>
      </c>
      <c r="AX17" s="9">
        <v>0.1</v>
      </c>
      <c r="AY17" s="9">
        <v>0.25</v>
      </c>
      <c r="AZ17" s="8" t="s">
        <v>348</v>
      </c>
      <c r="BA17" s="8" t="s">
        <v>166</v>
      </c>
      <c r="BB17" s="8">
        <v>0</v>
      </c>
      <c r="BC17" s="9">
        <v>0.1</v>
      </c>
      <c r="BD17" s="9">
        <v>0.1</v>
      </c>
      <c r="BE17" s="8"/>
      <c r="BF17" s="8"/>
      <c r="BG17" s="8"/>
      <c r="BH17" s="8"/>
      <c r="BI17" s="8"/>
      <c r="BJ17" s="8" t="s">
        <v>391</v>
      </c>
      <c r="BK17" s="8" t="s">
        <v>166</v>
      </c>
      <c r="BL17" s="9">
        <v>0.15</v>
      </c>
      <c r="BM17" s="9">
        <v>0.1</v>
      </c>
      <c r="BN17" s="9">
        <v>0.25</v>
      </c>
      <c r="BO17" s="31" t="s">
        <v>1546</v>
      </c>
      <c r="BP17" s="31" t="s">
        <v>370</v>
      </c>
      <c r="BQ17" s="32">
        <v>0.15</v>
      </c>
      <c r="BR17" s="32">
        <v>0.1</v>
      </c>
      <c r="BS17" s="32">
        <v>0.25</v>
      </c>
      <c r="BT17" s="37" t="s">
        <v>819</v>
      </c>
      <c r="BU17" s="37" t="s">
        <v>43</v>
      </c>
      <c r="BV17" s="38">
        <v>0.15</v>
      </c>
      <c r="BW17" s="38">
        <v>0.1</v>
      </c>
      <c r="BX17" s="38">
        <v>0.25</v>
      </c>
      <c r="BY17" s="21" t="s">
        <v>474</v>
      </c>
      <c r="BZ17" s="21" t="s">
        <v>370</v>
      </c>
      <c r="CA17" s="18">
        <v>0.15</v>
      </c>
      <c r="CB17" s="18">
        <v>0.1</v>
      </c>
      <c r="CC17" s="18">
        <v>0.25</v>
      </c>
      <c r="CD17" s="46" t="s">
        <v>1534</v>
      </c>
      <c r="CE17" s="46" t="s">
        <v>370</v>
      </c>
      <c r="CF17" s="45">
        <v>0.15</v>
      </c>
      <c r="CG17" s="45">
        <v>0.1</v>
      </c>
      <c r="CH17" s="45">
        <v>0.25</v>
      </c>
      <c r="CI17" s="10" t="s">
        <v>560</v>
      </c>
      <c r="CJ17" s="8" t="s">
        <v>43</v>
      </c>
      <c r="CK17" s="9">
        <v>0.15</v>
      </c>
      <c r="CL17" s="9">
        <v>0.1</v>
      </c>
      <c r="CM17" s="9">
        <v>0.25</v>
      </c>
      <c r="CN17" s="10" t="s">
        <v>588</v>
      </c>
      <c r="CO17" s="8" t="s">
        <v>550</v>
      </c>
      <c r="CP17" s="9">
        <v>0.15</v>
      </c>
      <c r="CQ17" s="9">
        <v>0.1</v>
      </c>
      <c r="CR17" s="9">
        <v>0.25</v>
      </c>
      <c r="CS17" s="10" t="s">
        <v>626</v>
      </c>
      <c r="CT17" s="8" t="s">
        <v>43</v>
      </c>
      <c r="CU17" s="9">
        <v>0.15</v>
      </c>
      <c r="CV17" s="9">
        <v>0.1</v>
      </c>
      <c r="CW17" s="9">
        <v>0.25</v>
      </c>
      <c r="CX17" s="10" t="s">
        <v>1675</v>
      </c>
      <c r="CZ17" s="10" t="s">
        <v>994</v>
      </c>
      <c r="DB17" s="10" t="s">
        <v>982</v>
      </c>
      <c r="DD17" s="10" t="s">
        <v>1018</v>
      </c>
      <c r="DE17" s="11" t="s">
        <v>1029</v>
      </c>
      <c r="DH17" s="11" t="s">
        <v>1108</v>
      </c>
      <c r="DS17" s="65" t="s">
        <v>758</v>
      </c>
      <c r="DT17" s="65" t="s">
        <v>43</v>
      </c>
      <c r="DU17" s="66">
        <v>0.15</v>
      </c>
      <c r="DV17" s="66">
        <v>0.1</v>
      </c>
      <c r="DW17" s="66">
        <v>0.25</v>
      </c>
      <c r="DX17" s="35" t="s">
        <v>1174</v>
      </c>
      <c r="DY17" s="55" t="s">
        <v>1267</v>
      </c>
      <c r="DZ17" s="59" t="s">
        <v>1314</v>
      </c>
      <c r="EA17" s="62" t="s">
        <v>1324</v>
      </c>
      <c r="EB17" s="103"/>
    </row>
    <row r="18" spans="1:132" ht="15" customHeight="1" x14ac:dyDescent="0.25">
      <c r="A18" s="7" t="s">
        <v>14</v>
      </c>
      <c r="B18" s="8" t="s">
        <v>949</v>
      </c>
      <c r="C18" s="8" t="s">
        <v>43</v>
      </c>
      <c r="D18" s="9">
        <v>0.15</v>
      </c>
      <c r="E18" s="9">
        <v>0.1</v>
      </c>
      <c r="F18" s="9">
        <v>0.25</v>
      </c>
      <c r="G18" s="8"/>
      <c r="H18" s="8"/>
      <c r="I18" s="8"/>
      <c r="J18" s="8"/>
      <c r="K18" s="8"/>
      <c r="L18" s="8" t="s">
        <v>84</v>
      </c>
      <c r="M18" s="8" t="s">
        <v>61</v>
      </c>
      <c r="N18" s="9">
        <v>0.15</v>
      </c>
      <c r="O18" s="9">
        <v>0.1</v>
      </c>
      <c r="P18" s="9">
        <v>0.25</v>
      </c>
      <c r="Q18" s="8" t="s">
        <v>154</v>
      </c>
      <c r="R18" s="8" t="s">
        <v>56</v>
      </c>
      <c r="S18" s="9">
        <v>0.15</v>
      </c>
      <c r="T18" s="9">
        <v>0.1</v>
      </c>
      <c r="U18" s="9">
        <v>0.25</v>
      </c>
      <c r="V18" s="8" t="s">
        <v>121</v>
      </c>
      <c r="W18" s="8" t="s">
        <v>43</v>
      </c>
      <c r="X18" s="9">
        <v>0.15</v>
      </c>
      <c r="Y18" s="9">
        <v>0.1</v>
      </c>
      <c r="Z18" s="9">
        <v>0.25</v>
      </c>
      <c r="AA18" s="8" t="s">
        <v>168</v>
      </c>
      <c r="AB18" s="8" t="s">
        <v>56</v>
      </c>
      <c r="AC18" s="9">
        <v>0.15</v>
      </c>
      <c r="AD18" s="9">
        <v>0.1</v>
      </c>
      <c r="AE18" s="9">
        <v>0.25</v>
      </c>
      <c r="AF18" s="8" t="s">
        <v>203</v>
      </c>
      <c r="AG18" s="8" t="s">
        <v>56</v>
      </c>
      <c r="AH18" s="9">
        <v>0.15</v>
      </c>
      <c r="AI18" s="9">
        <v>0.1</v>
      </c>
      <c r="AJ18" s="9">
        <v>0.25</v>
      </c>
      <c r="AK18" s="8" t="s">
        <v>1026</v>
      </c>
      <c r="AL18" s="8" t="s">
        <v>166</v>
      </c>
      <c r="AM18" s="9">
        <v>0.15</v>
      </c>
      <c r="AN18" s="9">
        <v>0.1</v>
      </c>
      <c r="AO18" s="9">
        <v>0.25</v>
      </c>
      <c r="AP18" s="8" t="s">
        <v>297</v>
      </c>
      <c r="AQ18" s="8" t="s">
        <v>56</v>
      </c>
      <c r="AR18" s="9">
        <v>0.15</v>
      </c>
      <c r="AS18" s="9">
        <v>0.1</v>
      </c>
      <c r="AT18" s="9">
        <v>0.25</v>
      </c>
      <c r="AU18" s="8" t="s">
        <v>1225</v>
      </c>
      <c r="AV18" s="8" t="s">
        <v>166</v>
      </c>
      <c r="AW18" s="9">
        <v>0.15</v>
      </c>
      <c r="AX18" s="9">
        <v>0.1</v>
      </c>
      <c r="AY18" s="9">
        <v>0.25</v>
      </c>
      <c r="AZ18" s="8" t="s">
        <v>876</v>
      </c>
      <c r="BA18" s="8" t="s">
        <v>166</v>
      </c>
      <c r="BB18" s="8">
        <v>0</v>
      </c>
      <c r="BC18" s="9">
        <v>0.1</v>
      </c>
      <c r="BD18" s="9">
        <v>0.1</v>
      </c>
      <c r="BE18" s="8"/>
      <c r="BF18" s="8"/>
      <c r="BG18" s="8"/>
      <c r="BH18" s="8"/>
      <c r="BI18" s="8"/>
      <c r="BJ18" s="8" t="s">
        <v>392</v>
      </c>
      <c r="BK18" s="8" t="s">
        <v>166</v>
      </c>
      <c r="BL18" s="9">
        <v>0.15</v>
      </c>
      <c r="BM18" s="9">
        <v>0.1</v>
      </c>
      <c r="BN18" s="9">
        <v>0.25</v>
      </c>
      <c r="BO18" s="31" t="s">
        <v>463</v>
      </c>
      <c r="BP18" s="31" t="s">
        <v>170</v>
      </c>
      <c r="BQ18" s="32">
        <v>0.15</v>
      </c>
      <c r="BR18" s="32">
        <v>0.1</v>
      </c>
      <c r="BS18" s="32">
        <v>0.25</v>
      </c>
      <c r="BT18" s="37" t="s">
        <v>820</v>
      </c>
      <c r="BU18" s="37" t="s">
        <v>43</v>
      </c>
      <c r="BV18" s="38">
        <v>0.15</v>
      </c>
      <c r="BW18" s="38">
        <v>0.1</v>
      </c>
      <c r="BX18" s="38">
        <v>0.25</v>
      </c>
      <c r="BY18" s="21" t="s">
        <v>475</v>
      </c>
      <c r="BZ18" s="21" t="s">
        <v>370</v>
      </c>
      <c r="CA18" s="18">
        <v>0.15</v>
      </c>
      <c r="CB18" s="18">
        <v>0.1</v>
      </c>
      <c r="CC18" s="18">
        <v>0.25</v>
      </c>
      <c r="CD18" s="47" t="s">
        <v>728</v>
      </c>
      <c r="CE18" s="44" t="s">
        <v>43</v>
      </c>
      <c r="CF18" s="45">
        <v>0.15</v>
      </c>
      <c r="CG18" s="45">
        <v>0.1</v>
      </c>
      <c r="CH18" s="45">
        <v>0.25</v>
      </c>
      <c r="CI18" s="10" t="s">
        <v>920</v>
      </c>
      <c r="CJ18" s="8" t="s">
        <v>43</v>
      </c>
      <c r="CK18" s="9">
        <v>0.15</v>
      </c>
      <c r="CL18" s="9">
        <v>0.1</v>
      </c>
      <c r="CM18" s="9">
        <v>0.25</v>
      </c>
      <c r="CN18" s="8" t="s">
        <v>915</v>
      </c>
      <c r="CO18" s="8" t="s">
        <v>61</v>
      </c>
      <c r="CP18" s="9">
        <v>0.15</v>
      </c>
      <c r="CQ18" s="9">
        <v>0.1</v>
      </c>
      <c r="CR18" s="9">
        <v>0.25</v>
      </c>
      <c r="CS18" s="10" t="s">
        <v>627</v>
      </c>
      <c r="CT18" s="8" t="s">
        <v>43</v>
      </c>
      <c r="CU18" s="9">
        <v>0.15</v>
      </c>
      <c r="CV18" s="9">
        <v>0.1</v>
      </c>
      <c r="CW18" s="9">
        <v>0.25</v>
      </c>
      <c r="CX18" s="11" t="s">
        <v>1043</v>
      </c>
      <c r="CZ18" s="10" t="s">
        <v>993</v>
      </c>
      <c r="DB18" s="10" t="s">
        <v>982</v>
      </c>
      <c r="DE18" s="11" t="s">
        <v>1030</v>
      </c>
      <c r="DH18" s="11" t="s">
        <v>1107</v>
      </c>
      <c r="DS18" s="65" t="s">
        <v>759</v>
      </c>
      <c r="DT18" s="65" t="s">
        <v>43</v>
      </c>
      <c r="DU18" s="66">
        <v>0.15</v>
      </c>
      <c r="DV18" s="66">
        <v>0.1</v>
      </c>
      <c r="DW18" s="66">
        <v>0.25</v>
      </c>
      <c r="DX18" s="34"/>
      <c r="DY18" s="55" t="s">
        <v>1269</v>
      </c>
      <c r="DZ18" s="59" t="s">
        <v>1314</v>
      </c>
      <c r="EA18" s="62" t="s">
        <v>1173</v>
      </c>
      <c r="EB18" s="103"/>
    </row>
    <row r="19" spans="1:132" ht="15" customHeight="1" x14ac:dyDescent="0.25">
      <c r="A19" s="7" t="s">
        <v>15</v>
      </c>
      <c r="B19" s="8" t="s">
        <v>104</v>
      </c>
      <c r="C19" s="8" t="s">
        <v>43</v>
      </c>
      <c r="D19" s="9">
        <v>0.15</v>
      </c>
      <c r="E19" s="9">
        <v>0.1</v>
      </c>
      <c r="F19" s="9">
        <v>0.25</v>
      </c>
      <c r="G19" s="8"/>
      <c r="H19" s="8"/>
      <c r="I19" s="8"/>
      <c r="J19" s="8"/>
      <c r="K19" s="8"/>
      <c r="L19" s="8" t="s">
        <v>71</v>
      </c>
      <c r="M19" s="8" t="s">
        <v>61</v>
      </c>
      <c r="N19" s="9">
        <v>0.15</v>
      </c>
      <c r="O19" s="9">
        <v>0.1</v>
      </c>
      <c r="P19" s="9">
        <v>0.25</v>
      </c>
      <c r="Q19" s="8" t="s">
        <v>106</v>
      </c>
      <c r="R19" s="8" t="s">
        <v>43</v>
      </c>
      <c r="S19" s="9">
        <v>0.15</v>
      </c>
      <c r="T19" s="9">
        <v>0.1</v>
      </c>
      <c r="U19" s="9">
        <v>0.25</v>
      </c>
      <c r="V19" s="8" t="s">
        <v>122</v>
      </c>
      <c r="W19" s="8" t="s">
        <v>43</v>
      </c>
      <c r="X19" s="9">
        <v>0.15</v>
      </c>
      <c r="Y19" s="9">
        <v>0.1</v>
      </c>
      <c r="Z19" s="9">
        <v>0.25</v>
      </c>
      <c r="AA19" s="8" t="s">
        <v>174</v>
      </c>
      <c r="AB19" s="8" t="s">
        <v>56</v>
      </c>
      <c r="AC19" s="9">
        <v>0.15</v>
      </c>
      <c r="AD19" s="9">
        <v>0.1</v>
      </c>
      <c r="AE19" s="9">
        <v>0.25</v>
      </c>
      <c r="AF19" s="8" t="s">
        <v>210</v>
      </c>
      <c r="AG19" s="8" t="s">
        <v>56</v>
      </c>
      <c r="AH19" s="9">
        <v>0.15</v>
      </c>
      <c r="AI19" s="9">
        <v>0.1</v>
      </c>
      <c r="AJ19" s="9">
        <v>0.25</v>
      </c>
      <c r="AK19" s="8" t="s">
        <v>1031</v>
      </c>
      <c r="AL19" s="8" t="s">
        <v>166</v>
      </c>
      <c r="AM19" s="9">
        <v>0.15</v>
      </c>
      <c r="AN19" s="9">
        <v>0.1</v>
      </c>
      <c r="AO19" s="9">
        <v>0.25</v>
      </c>
      <c r="AP19" s="8" t="s">
        <v>921</v>
      </c>
      <c r="AQ19" s="8" t="s">
        <v>56</v>
      </c>
      <c r="AR19" s="9">
        <v>0.15</v>
      </c>
      <c r="AS19" s="9">
        <v>0.1</v>
      </c>
      <c r="AT19" s="9">
        <v>0.25</v>
      </c>
      <c r="AU19" s="8" t="s">
        <v>1226</v>
      </c>
      <c r="AV19" s="8" t="s">
        <v>166</v>
      </c>
      <c r="AW19" s="9">
        <v>0.15</v>
      </c>
      <c r="AX19" s="9">
        <v>0.1</v>
      </c>
      <c r="AY19" s="9">
        <v>0.25</v>
      </c>
      <c r="AZ19" s="8" t="s">
        <v>882</v>
      </c>
      <c r="BA19" s="8" t="s">
        <v>166</v>
      </c>
      <c r="BB19" s="8">
        <v>0</v>
      </c>
      <c r="BC19" s="9">
        <v>0.1</v>
      </c>
      <c r="BD19" s="9">
        <v>0.1</v>
      </c>
      <c r="BE19" s="8"/>
      <c r="BF19" s="8"/>
      <c r="BG19" s="8"/>
      <c r="BH19" s="8"/>
      <c r="BI19" s="8"/>
      <c r="BJ19" s="8" t="s">
        <v>394</v>
      </c>
      <c r="BK19" s="8" t="s">
        <v>166</v>
      </c>
      <c r="BL19" s="9">
        <v>0.15</v>
      </c>
      <c r="BM19" s="9">
        <v>0.1</v>
      </c>
      <c r="BN19" s="9">
        <v>0.25</v>
      </c>
      <c r="BO19" s="31" t="s">
        <v>464</v>
      </c>
      <c r="BP19" s="31" t="s">
        <v>170</v>
      </c>
      <c r="BQ19" s="32">
        <v>0.15</v>
      </c>
      <c r="BR19" s="32">
        <v>0.1</v>
      </c>
      <c r="BS19" s="32">
        <v>0.25</v>
      </c>
      <c r="BT19" s="37" t="s">
        <v>821</v>
      </c>
      <c r="BU19" s="37" t="s">
        <v>43</v>
      </c>
      <c r="BV19" s="38">
        <v>0.15</v>
      </c>
      <c r="BW19" s="38">
        <v>0.1</v>
      </c>
      <c r="BX19" s="38">
        <v>0.25</v>
      </c>
      <c r="BY19" s="21" t="s">
        <v>476</v>
      </c>
      <c r="BZ19" s="21" t="s">
        <v>370</v>
      </c>
      <c r="CA19" s="18">
        <v>0.15</v>
      </c>
      <c r="CB19" s="18">
        <v>0.1</v>
      </c>
      <c r="CC19" s="18">
        <v>0.25</v>
      </c>
      <c r="CD19" s="47" t="s">
        <v>1309</v>
      </c>
      <c r="CE19" s="44" t="s">
        <v>43</v>
      </c>
      <c r="CF19" s="45">
        <v>0</v>
      </c>
      <c r="CG19" s="45">
        <v>0.1</v>
      </c>
      <c r="CH19" s="45">
        <v>0.1</v>
      </c>
      <c r="CI19" s="10" t="s">
        <v>913</v>
      </c>
      <c r="CJ19" s="8" t="s">
        <v>550</v>
      </c>
      <c r="CK19" s="9">
        <v>0.15</v>
      </c>
      <c r="CL19" s="9">
        <v>0.1</v>
      </c>
      <c r="CM19" s="9">
        <v>0.25</v>
      </c>
      <c r="CN19" s="10" t="s">
        <v>589</v>
      </c>
      <c r="CO19" s="8" t="s">
        <v>550</v>
      </c>
      <c r="CP19" s="9">
        <v>0.15</v>
      </c>
      <c r="CQ19" s="9">
        <v>0.1</v>
      </c>
      <c r="CR19" s="9">
        <v>0.25</v>
      </c>
      <c r="CS19" s="10" t="s">
        <v>628</v>
      </c>
      <c r="CT19" s="8" t="s">
        <v>43</v>
      </c>
      <c r="CU19" s="9">
        <v>0.15</v>
      </c>
      <c r="CV19" s="9">
        <v>0.1</v>
      </c>
      <c r="CW19" s="9">
        <v>0.25</v>
      </c>
      <c r="CX19" s="11" t="s">
        <v>996</v>
      </c>
      <c r="CZ19" s="10" t="s">
        <v>993</v>
      </c>
      <c r="DB19" s="10" t="s">
        <v>982</v>
      </c>
      <c r="DE19" s="11" t="s">
        <v>1032</v>
      </c>
      <c r="DF19" s="11" t="s">
        <v>1061</v>
      </c>
      <c r="DH19" s="11" t="s">
        <v>1101</v>
      </c>
      <c r="DJ19" s="11" t="s">
        <v>1144</v>
      </c>
      <c r="DS19" s="65" t="s">
        <v>760</v>
      </c>
      <c r="DT19" s="65" t="s">
        <v>43</v>
      </c>
      <c r="DU19" s="66">
        <v>0.15</v>
      </c>
      <c r="DV19" s="66">
        <v>0.1</v>
      </c>
      <c r="DW19" s="66">
        <v>0.25</v>
      </c>
      <c r="DX19" s="34"/>
      <c r="DY19" s="55" t="s">
        <v>1270</v>
      </c>
      <c r="DZ19" s="59" t="s">
        <v>1314</v>
      </c>
      <c r="EA19" s="62" t="s">
        <v>1214</v>
      </c>
      <c r="EB19" s="103"/>
    </row>
    <row r="20" spans="1:132" ht="15" customHeight="1" x14ac:dyDescent="0.25">
      <c r="A20" s="7" t="s">
        <v>16</v>
      </c>
      <c r="B20" s="8" t="s">
        <v>948</v>
      </c>
      <c r="C20" s="8" t="s">
        <v>43</v>
      </c>
      <c r="D20" s="9">
        <v>0.15</v>
      </c>
      <c r="E20" s="9">
        <v>0.1</v>
      </c>
      <c r="F20" s="9">
        <v>0.25</v>
      </c>
      <c r="G20" s="8"/>
      <c r="H20" s="8"/>
      <c r="I20" s="8"/>
      <c r="J20" s="8"/>
      <c r="K20" s="8"/>
      <c r="L20" s="8" t="s">
        <v>72</v>
      </c>
      <c r="M20" s="8" t="s">
        <v>61</v>
      </c>
      <c r="N20" s="9">
        <v>0.15</v>
      </c>
      <c r="O20" s="9">
        <v>0.1</v>
      </c>
      <c r="P20" s="9">
        <v>0.25</v>
      </c>
      <c r="Q20" s="8" t="s">
        <v>109</v>
      </c>
      <c r="R20" s="8" t="s">
        <v>43</v>
      </c>
      <c r="S20" s="9">
        <v>0.15</v>
      </c>
      <c r="T20" s="9">
        <v>0.1</v>
      </c>
      <c r="U20" s="9">
        <v>0.25</v>
      </c>
      <c r="V20" s="8" t="s">
        <v>112</v>
      </c>
      <c r="W20" s="8" t="s">
        <v>43</v>
      </c>
      <c r="X20" s="9">
        <v>0.15</v>
      </c>
      <c r="Y20" s="9">
        <v>0.1</v>
      </c>
      <c r="Z20" s="9">
        <v>0.25</v>
      </c>
      <c r="AA20" s="8" t="s">
        <v>175</v>
      </c>
      <c r="AB20" s="8" t="s">
        <v>56</v>
      </c>
      <c r="AC20" s="9">
        <v>0.15</v>
      </c>
      <c r="AD20" s="9">
        <v>0.1</v>
      </c>
      <c r="AE20" s="9">
        <v>0.25</v>
      </c>
      <c r="AF20" s="8" t="s">
        <v>204</v>
      </c>
      <c r="AG20" s="8" t="s">
        <v>43</v>
      </c>
      <c r="AH20" s="9">
        <v>0.15</v>
      </c>
      <c r="AI20" s="9">
        <v>0.1</v>
      </c>
      <c r="AJ20" s="9">
        <v>0.25</v>
      </c>
      <c r="AK20" s="8" t="s">
        <v>1033</v>
      </c>
      <c r="AL20" s="8" t="s">
        <v>166</v>
      </c>
      <c r="AM20" s="9">
        <v>0.15</v>
      </c>
      <c r="AN20" s="9">
        <v>0.1</v>
      </c>
      <c r="AO20" s="9">
        <v>0.25</v>
      </c>
      <c r="AP20" s="8" t="s">
        <v>922</v>
      </c>
      <c r="AQ20" s="8" t="s">
        <v>56</v>
      </c>
      <c r="AR20" s="9">
        <v>0.15</v>
      </c>
      <c r="AS20" s="9">
        <v>0.1</v>
      </c>
      <c r="AT20" s="9">
        <v>0.25</v>
      </c>
      <c r="AU20" s="8" t="s">
        <v>1227</v>
      </c>
      <c r="AV20" s="8" t="s">
        <v>166</v>
      </c>
      <c r="AW20" s="9">
        <v>0.15</v>
      </c>
      <c r="AX20" s="9">
        <v>0.1</v>
      </c>
      <c r="AY20" s="9">
        <v>0.25</v>
      </c>
      <c r="AZ20" s="8" t="s">
        <v>883</v>
      </c>
      <c r="BA20" s="8" t="s">
        <v>166</v>
      </c>
      <c r="BB20" s="8">
        <v>0</v>
      </c>
      <c r="BC20" s="9">
        <v>0.1</v>
      </c>
      <c r="BD20" s="9">
        <v>0.1</v>
      </c>
      <c r="BE20" s="8"/>
      <c r="BF20" s="8"/>
      <c r="BG20" s="8"/>
      <c r="BH20" s="8"/>
      <c r="BI20" s="8"/>
      <c r="BJ20" s="8" t="s">
        <v>395</v>
      </c>
      <c r="BK20" s="8" t="s">
        <v>166</v>
      </c>
      <c r="BL20" s="9">
        <v>0.15</v>
      </c>
      <c r="BM20" s="9">
        <v>0.1</v>
      </c>
      <c r="BN20" s="9">
        <v>0.25</v>
      </c>
      <c r="BO20" s="31" t="s">
        <v>465</v>
      </c>
      <c r="BP20" s="31" t="s">
        <v>170</v>
      </c>
      <c r="BQ20" s="32">
        <v>0.15</v>
      </c>
      <c r="BR20" s="32">
        <v>0.1</v>
      </c>
      <c r="BS20" s="32">
        <v>0.25</v>
      </c>
      <c r="BT20" s="37" t="s">
        <v>822</v>
      </c>
      <c r="BU20" s="37" t="s">
        <v>43</v>
      </c>
      <c r="BV20" s="38">
        <v>0.15</v>
      </c>
      <c r="BW20" s="38">
        <v>0.1</v>
      </c>
      <c r="BX20" s="38">
        <v>0.25</v>
      </c>
      <c r="BY20" s="21" t="s">
        <v>477</v>
      </c>
      <c r="BZ20" s="21" t="s">
        <v>370</v>
      </c>
      <c r="CA20" s="18">
        <v>0.15</v>
      </c>
      <c r="CB20" s="18">
        <v>0.1</v>
      </c>
      <c r="CC20" s="18">
        <v>0.25</v>
      </c>
      <c r="CD20" s="46" t="s">
        <v>454</v>
      </c>
      <c r="CE20" s="46" t="s">
        <v>166</v>
      </c>
      <c r="CF20" s="45">
        <v>0.15</v>
      </c>
      <c r="CG20" s="45">
        <v>0.1</v>
      </c>
      <c r="CH20" s="45">
        <v>0.25</v>
      </c>
      <c r="CI20" s="10" t="s">
        <v>561</v>
      </c>
      <c r="CJ20" s="8" t="s">
        <v>43</v>
      </c>
      <c r="CK20" s="9">
        <v>0.15</v>
      </c>
      <c r="CL20" s="9">
        <v>0.1</v>
      </c>
      <c r="CM20" s="9">
        <v>0.25</v>
      </c>
      <c r="CN20" s="10" t="s">
        <v>590</v>
      </c>
      <c r="CO20" s="8" t="s">
        <v>550</v>
      </c>
      <c r="CP20" s="9">
        <v>0.15</v>
      </c>
      <c r="CQ20" s="9">
        <v>0.1</v>
      </c>
      <c r="CR20" s="9">
        <v>0.25</v>
      </c>
      <c r="CS20" s="10" t="s">
        <v>615</v>
      </c>
      <c r="CT20" s="8" t="s">
        <v>43</v>
      </c>
      <c r="CU20" s="9">
        <v>0.15</v>
      </c>
      <c r="CV20" s="9">
        <v>0.1</v>
      </c>
      <c r="CW20" s="9">
        <v>0.25</v>
      </c>
      <c r="CX20" s="10" t="s">
        <v>1674</v>
      </c>
      <c r="CZ20" s="10" t="s">
        <v>994</v>
      </c>
      <c r="DB20" s="10" t="s">
        <v>982</v>
      </c>
      <c r="DE20" s="11" t="s">
        <v>1034</v>
      </c>
      <c r="DF20" s="11" t="s">
        <v>1068</v>
      </c>
      <c r="DH20" s="11" t="s">
        <v>1103</v>
      </c>
      <c r="DJ20" s="11" t="s">
        <v>1145</v>
      </c>
      <c r="DS20" s="65" t="s">
        <v>761</v>
      </c>
      <c r="DT20" s="65" t="s">
        <v>43</v>
      </c>
      <c r="DU20" s="66">
        <v>0.15</v>
      </c>
      <c r="DV20" s="66">
        <v>0.1</v>
      </c>
      <c r="DW20" s="66">
        <v>0.25</v>
      </c>
      <c r="DX20" s="34"/>
      <c r="DY20" s="55" t="s">
        <v>1271</v>
      </c>
      <c r="DZ20" s="59" t="s">
        <v>1314</v>
      </c>
      <c r="EA20" s="61" t="s">
        <v>1171</v>
      </c>
      <c r="EB20" s="103"/>
    </row>
    <row r="21" spans="1:132" ht="15" customHeight="1" x14ac:dyDescent="0.25">
      <c r="A21" s="7" t="s">
        <v>17</v>
      </c>
      <c r="B21" s="8"/>
      <c r="C21" s="8"/>
      <c r="D21" s="8"/>
      <c r="E21" s="8"/>
      <c r="F21" s="8"/>
      <c r="G21" s="8"/>
      <c r="H21" s="8"/>
      <c r="I21" s="8"/>
      <c r="J21" s="8"/>
      <c r="K21" s="8"/>
      <c r="L21" s="8" t="s">
        <v>73</v>
      </c>
      <c r="M21" s="8" t="s">
        <v>61</v>
      </c>
      <c r="N21" s="9">
        <v>0.15</v>
      </c>
      <c r="O21" s="9">
        <v>0.1</v>
      </c>
      <c r="P21" s="9">
        <v>0.25</v>
      </c>
      <c r="Q21" s="8" t="s">
        <v>1374</v>
      </c>
      <c r="R21" s="8" t="s">
        <v>56</v>
      </c>
      <c r="S21" s="9">
        <v>0.15</v>
      </c>
      <c r="T21" s="9">
        <v>0.1</v>
      </c>
      <c r="U21" s="9">
        <v>0.25</v>
      </c>
      <c r="V21" s="8" t="s">
        <v>1219</v>
      </c>
      <c r="W21" s="8" t="s">
        <v>43</v>
      </c>
      <c r="X21" s="9">
        <v>0.15</v>
      </c>
      <c r="Y21" s="9">
        <v>0.1</v>
      </c>
      <c r="Z21" s="9">
        <v>0.25</v>
      </c>
      <c r="AA21" s="8" t="s">
        <v>176</v>
      </c>
      <c r="AB21" s="8" t="s">
        <v>43</v>
      </c>
      <c r="AC21" s="9">
        <v>0.15</v>
      </c>
      <c r="AD21" s="9">
        <v>0.1</v>
      </c>
      <c r="AE21" s="9">
        <v>0.25</v>
      </c>
      <c r="AF21" s="8" t="s">
        <v>205</v>
      </c>
      <c r="AG21" s="8" t="s">
        <v>43</v>
      </c>
      <c r="AH21" s="9">
        <v>0.15</v>
      </c>
      <c r="AI21" s="9">
        <v>0.1</v>
      </c>
      <c r="AJ21" s="9">
        <v>0.25</v>
      </c>
      <c r="AK21" s="8" t="s">
        <v>226</v>
      </c>
      <c r="AL21" s="8" t="s">
        <v>166</v>
      </c>
      <c r="AM21" s="9">
        <v>0.15</v>
      </c>
      <c r="AN21" s="9">
        <v>0.1</v>
      </c>
      <c r="AO21" s="9">
        <v>0.25</v>
      </c>
      <c r="AP21" s="8" t="s">
        <v>1382</v>
      </c>
      <c r="AQ21" s="8" t="s">
        <v>56</v>
      </c>
      <c r="AR21" s="9">
        <v>0.15</v>
      </c>
      <c r="AS21" s="9">
        <v>0.1</v>
      </c>
      <c r="AT21" s="9">
        <v>0.25</v>
      </c>
      <c r="AU21" s="8" t="s">
        <v>1228</v>
      </c>
      <c r="AV21" s="8" t="s">
        <v>166</v>
      </c>
      <c r="AW21" s="9">
        <v>0.15</v>
      </c>
      <c r="AX21" s="9">
        <v>0.1</v>
      </c>
      <c r="AY21" s="9">
        <v>0.25</v>
      </c>
      <c r="AZ21" s="8" t="s">
        <v>349</v>
      </c>
      <c r="BA21" s="8" t="s">
        <v>166</v>
      </c>
      <c r="BB21" s="8">
        <v>0</v>
      </c>
      <c r="BC21" s="9">
        <v>0.1</v>
      </c>
      <c r="BD21" s="9">
        <v>0.1</v>
      </c>
      <c r="BE21" s="8"/>
      <c r="BF21" s="8"/>
      <c r="BG21" s="8"/>
      <c r="BH21" s="8"/>
      <c r="BI21" s="8"/>
      <c r="BJ21" s="8" t="s">
        <v>396</v>
      </c>
      <c r="BK21" s="8" t="s">
        <v>166</v>
      </c>
      <c r="BL21" s="9">
        <v>0.15</v>
      </c>
      <c r="BM21" s="9">
        <v>0.1</v>
      </c>
      <c r="BN21" s="9">
        <v>0.25</v>
      </c>
      <c r="BO21" s="31" t="s">
        <v>375</v>
      </c>
      <c r="BP21" s="31" t="s">
        <v>43</v>
      </c>
      <c r="BQ21" s="32">
        <v>0.15</v>
      </c>
      <c r="BR21" s="32">
        <v>0.1</v>
      </c>
      <c r="BS21" s="32">
        <v>0.25</v>
      </c>
      <c r="BT21" s="37" t="s">
        <v>823</v>
      </c>
      <c r="BU21" s="37" t="s">
        <v>43</v>
      </c>
      <c r="BV21" s="38">
        <v>0.15</v>
      </c>
      <c r="BW21" s="38">
        <v>0.1</v>
      </c>
      <c r="BX21" s="38">
        <v>0.25</v>
      </c>
      <c r="BY21" s="21" t="s">
        <v>478</v>
      </c>
      <c r="BZ21" s="21" t="s">
        <v>370</v>
      </c>
      <c r="CA21" s="18">
        <v>0.15</v>
      </c>
      <c r="CB21" s="18">
        <v>0.1</v>
      </c>
      <c r="CC21" s="18">
        <v>0.25</v>
      </c>
      <c r="CD21" s="46" t="s">
        <v>455</v>
      </c>
      <c r="CE21" s="46" t="s">
        <v>166</v>
      </c>
      <c r="CF21" s="45">
        <v>0.15</v>
      </c>
      <c r="CG21" s="45">
        <v>0.1</v>
      </c>
      <c r="CH21" s="45">
        <v>0.25</v>
      </c>
      <c r="CI21" s="8" t="s">
        <v>49</v>
      </c>
      <c r="CJ21" s="8" t="s">
        <v>56</v>
      </c>
      <c r="CK21" s="9">
        <v>0.15</v>
      </c>
      <c r="CL21" s="9">
        <v>0.1</v>
      </c>
      <c r="CM21" s="9">
        <v>0.25</v>
      </c>
      <c r="CN21" s="10" t="s">
        <v>591</v>
      </c>
      <c r="CO21" s="10" t="s">
        <v>166</v>
      </c>
      <c r="CP21" s="9">
        <v>0.15</v>
      </c>
      <c r="CQ21" s="9">
        <v>0.1</v>
      </c>
      <c r="CR21" s="9">
        <v>0.25</v>
      </c>
      <c r="CS21" s="10" t="s">
        <v>629</v>
      </c>
      <c r="CT21" s="8" t="s">
        <v>43</v>
      </c>
      <c r="CU21" s="9">
        <v>0.15</v>
      </c>
      <c r="CV21" s="9">
        <v>0.1</v>
      </c>
      <c r="CW21" s="9">
        <v>0.25</v>
      </c>
      <c r="CZ21" s="10" t="s">
        <v>994</v>
      </c>
      <c r="DA21" s="11" t="s">
        <v>992</v>
      </c>
      <c r="DB21" s="10" t="s">
        <v>982</v>
      </c>
      <c r="DF21" s="11" t="s">
        <v>1069</v>
      </c>
      <c r="DH21" s="11" t="s">
        <v>1127</v>
      </c>
      <c r="DJ21" s="11" t="s">
        <v>1143</v>
      </c>
      <c r="DS21" s="65" t="s">
        <v>762</v>
      </c>
      <c r="DT21" s="65" t="s">
        <v>43</v>
      </c>
      <c r="DU21" s="66">
        <v>0.15</v>
      </c>
      <c r="DV21" s="66">
        <v>0.1</v>
      </c>
      <c r="DW21" s="66">
        <v>0.25</v>
      </c>
      <c r="DX21" s="34"/>
      <c r="DY21" s="55" t="s">
        <v>1272</v>
      </c>
      <c r="DZ21" s="59" t="s">
        <v>1314</v>
      </c>
      <c r="EA21" s="61" t="s">
        <v>1172</v>
      </c>
      <c r="EB21" s="103"/>
    </row>
    <row r="22" spans="1:132" ht="15" customHeight="1" x14ac:dyDescent="0.25">
      <c r="A22" s="7" t="s">
        <v>610</v>
      </c>
      <c r="B22" s="8"/>
      <c r="C22" s="8"/>
      <c r="D22" s="8"/>
      <c r="E22" s="8"/>
      <c r="F22" s="8"/>
      <c r="G22" s="8"/>
      <c r="H22" s="8"/>
      <c r="I22" s="8"/>
      <c r="J22" s="8"/>
      <c r="K22" s="8"/>
      <c r="L22" s="8" t="s">
        <v>90</v>
      </c>
      <c r="M22" s="8" t="s">
        <v>61</v>
      </c>
      <c r="N22" s="9">
        <v>0.15</v>
      </c>
      <c r="O22" s="9">
        <v>0.1</v>
      </c>
      <c r="P22" s="9">
        <v>0.25</v>
      </c>
      <c r="Q22" s="8" t="s">
        <v>1386</v>
      </c>
      <c r="R22" s="8" t="s">
        <v>56</v>
      </c>
      <c r="S22" s="9">
        <v>0.15</v>
      </c>
      <c r="T22" s="9">
        <v>0.1</v>
      </c>
      <c r="U22" s="9">
        <v>0.25</v>
      </c>
      <c r="V22" s="8" t="s">
        <v>114</v>
      </c>
      <c r="W22" s="8" t="s">
        <v>166</v>
      </c>
      <c r="X22" s="9">
        <v>0.15</v>
      </c>
      <c r="Y22" s="9">
        <v>0.1</v>
      </c>
      <c r="Z22" s="9">
        <v>0.25</v>
      </c>
      <c r="AA22" s="8" t="s">
        <v>177</v>
      </c>
      <c r="AB22" s="8" t="s">
        <v>43</v>
      </c>
      <c r="AC22" s="9">
        <v>0.15</v>
      </c>
      <c r="AD22" s="9">
        <v>0.1</v>
      </c>
      <c r="AE22" s="9">
        <v>0.25</v>
      </c>
      <c r="AF22" s="8" t="s">
        <v>1402</v>
      </c>
      <c r="AG22" s="8" t="s">
        <v>56</v>
      </c>
      <c r="AH22" s="9">
        <v>0.15</v>
      </c>
      <c r="AI22" s="9">
        <v>0.1</v>
      </c>
      <c r="AJ22" s="9">
        <v>0.25</v>
      </c>
      <c r="AK22" s="8" t="s">
        <v>228</v>
      </c>
      <c r="AL22" s="8" t="s">
        <v>166</v>
      </c>
      <c r="AM22" s="9">
        <v>0.15</v>
      </c>
      <c r="AN22" s="9">
        <v>0.1</v>
      </c>
      <c r="AO22" s="9">
        <v>0.25</v>
      </c>
      <c r="AP22" s="10" t="s">
        <v>1381</v>
      </c>
      <c r="AQ22" s="8" t="s">
        <v>56</v>
      </c>
      <c r="AR22" s="9">
        <v>0.15</v>
      </c>
      <c r="AS22" s="9">
        <v>0.1</v>
      </c>
      <c r="AT22" s="9">
        <v>0.25</v>
      </c>
      <c r="AU22" s="8" t="s">
        <v>1229</v>
      </c>
      <c r="AV22" s="8" t="s">
        <v>166</v>
      </c>
      <c r="AW22" s="9">
        <v>0.15</v>
      </c>
      <c r="AX22" s="9">
        <v>0.1</v>
      </c>
      <c r="AY22" s="9">
        <v>0.25</v>
      </c>
      <c r="AZ22" s="8" t="s">
        <v>881</v>
      </c>
      <c r="BA22" s="8" t="s">
        <v>166</v>
      </c>
      <c r="BB22" s="8">
        <v>0</v>
      </c>
      <c r="BC22" s="9">
        <v>0.1</v>
      </c>
      <c r="BD22" s="9">
        <v>0.1</v>
      </c>
      <c r="BE22" s="8"/>
      <c r="BF22" s="8"/>
      <c r="BG22" s="8"/>
      <c r="BH22" s="8"/>
      <c r="BI22" s="8"/>
      <c r="BJ22" s="8" t="s">
        <v>397</v>
      </c>
      <c r="BK22" s="8" t="s">
        <v>166</v>
      </c>
      <c r="BL22" s="9">
        <v>0.15</v>
      </c>
      <c r="BM22" s="9">
        <v>0.1</v>
      </c>
      <c r="BN22" s="9">
        <v>0.25</v>
      </c>
      <c r="BO22" s="31" t="s">
        <v>1547</v>
      </c>
      <c r="BP22" s="31" t="s">
        <v>43</v>
      </c>
      <c r="BQ22" s="32">
        <v>0</v>
      </c>
      <c r="BR22" s="32">
        <v>0.1</v>
      </c>
      <c r="BS22" s="32">
        <v>0.1</v>
      </c>
      <c r="BT22" s="37" t="s">
        <v>824</v>
      </c>
      <c r="BU22" s="37" t="s">
        <v>43</v>
      </c>
      <c r="BV22" s="38">
        <v>0.15</v>
      </c>
      <c r="BW22" s="38">
        <v>0.1</v>
      </c>
      <c r="BX22" s="38">
        <v>0.25</v>
      </c>
      <c r="BY22" s="21" t="s">
        <v>479</v>
      </c>
      <c r="BZ22" s="21" t="s">
        <v>370</v>
      </c>
      <c r="CA22" s="18">
        <v>0.15</v>
      </c>
      <c r="CB22" s="18">
        <v>0.1</v>
      </c>
      <c r="CC22" s="18">
        <v>0.25</v>
      </c>
      <c r="CD22" s="46" t="s">
        <v>456</v>
      </c>
      <c r="CE22" s="46" t="s">
        <v>166</v>
      </c>
      <c r="CF22" s="45">
        <v>0.15</v>
      </c>
      <c r="CG22" s="45">
        <v>0.1</v>
      </c>
      <c r="CH22" s="45">
        <v>0.25</v>
      </c>
      <c r="CI22" s="8" t="s">
        <v>50</v>
      </c>
      <c r="CJ22" s="8" t="s">
        <v>56</v>
      </c>
      <c r="CK22" s="9">
        <v>0.15</v>
      </c>
      <c r="CL22" s="9">
        <v>0.1</v>
      </c>
      <c r="CM22" s="9">
        <v>0.25</v>
      </c>
      <c r="CN22" s="10" t="s">
        <v>914</v>
      </c>
      <c r="CO22" s="8" t="s">
        <v>43</v>
      </c>
      <c r="CP22" s="9">
        <v>0.15</v>
      </c>
      <c r="CQ22" s="9">
        <v>0.1</v>
      </c>
      <c r="CR22" s="9">
        <v>0.25</v>
      </c>
      <c r="CZ22" s="10" t="s">
        <v>993</v>
      </c>
      <c r="DB22" s="11" t="s">
        <v>1042</v>
      </c>
      <c r="DF22" s="11" t="s">
        <v>1070</v>
      </c>
      <c r="DH22" s="11" t="s">
        <v>1102</v>
      </c>
      <c r="DJ22" s="11" t="s">
        <v>1146</v>
      </c>
      <c r="DS22" s="65" t="s">
        <v>763</v>
      </c>
      <c r="DT22" s="65" t="s">
        <v>43</v>
      </c>
      <c r="DU22" s="66">
        <v>0.15</v>
      </c>
      <c r="DV22" s="66">
        <v>0.1</v>
      </c>
      <c r="DW22" s="66">
        <v>0.25</v>
      </c>
      <c r="DX22" s="35" t="s">
        <v>1215</v>
      </c>
      <c r="DY22" s="55" t="s">
        <v>1273</v>
      </c>
      <c r="DZ22" s="59" t="s">
        <v>1313</v>
      </c>
      <c r="EA22" s="61" t="s">
        <v>1170</v>
      </c>
      <c r="EB22" s="102" t="s">
        <v>1655</v>
      </c>
    </row>
    <row r="23" spans="1:132" ht="15" customHeight="1" x14ac:dyDescent="0.25">
      <c r="A23" s="7"/>
      <c r="B23" s="8"/>
      <c r="C23" s="8"/>
      <c r="D23" s="9"/>
      <c r="E23" s="9"/>
      <c r="F23" s="9"/>
      <c r="G23" s="8"/>
      <c r="H23" s="8"/>
      <c r="I23" s="8"/>
      <c r="J23" s="8"/>
      <c r="K23" s="8"/>
      <c r="L23" s="8" t="s">
        <v>92</v>
      </c>
      <c r="M23" s="8" t="s">
        <v>61</v>
      </c>
      <c r="N23" s="9">
        <v>0.15</v>
      </c>
      <c r="O23" s="9">
        <v>0.1</v>
      </c>
      <c r="P23" s="9">
        <v>0.25</v>
      </c>
      <c r="Q23" s="8" t="s">
        <v>1390</v>
      </c>
      <c r="R23" s="8" t="s">
        <v>56</v>
      </c>
      <c r="S23" s="9">
        <v>0.15</v>
      </c>
      <c r="T23" s="9">
        <v>0.1</v>
      </c>
      <c r="U23" s="9">
        <v>0.25</v>
      </c>
      <c r="V23" s="8" t="s">
        <v>113</v>
      </c>
      <c r="W23" s="8" t="s">
        <v>166</v>
      </c>
      <c r="X23" s="9">
        <v>0.15</v>
      </c>
      <c r="Y23" s="9">
        <v>0.1</v>
      </c>
      <c r="Z23" s="9">
        <v>0.25</v>
      </c>
      <c r="AA23" s="8" t="s">
        <v>180</v>
      </c>
      <c r="AB23" s="8" t="s">
        <v>166</v>
      </c>
      <c r="AC23" s="9">
        <v>0.15</v>
      </c>
      <c r="AD23" s="9">
        <v>0.1</v>
      </c>
      <c r="AE23" s="9">
        <v>0.25</v>
      </c>
      <c r="AF23" s="8" t="s">
        <v>206</v>
      </c>
      <c r="AG23" s="8" t="s">
        <v>56</v>
      </c>
      <c r="AH23" s="9">
        <v>0.15</v>
      </c>
      <c r="AI23" s="9">
        <v>0.1</v>
      </c>
      <c r="AJ23" s="9">
        <v>0.25</v>
      </c>
      <c r="AK23" s="8" t="s">
        <v>241</v>
      </c>
      <c r="AL23" s="8" t="s">
        <v>166</v>
      </c>
      <c r="AM23" s="9">
        <v>0.15</v>
      </c>
      <c r="AN23" s="9">
        <v>0.1</v>
      </c>
      <c r="AO23" s="9">
        <v>0.25</v>
      </c>
      <c r="AP23" s="8" t="s">
        <v>1071</v>
      </c>
      <c r="AQ23" s="8" t="s">
        <v>56</v>
      </c>
      <c r="AR23" s="9">
        <v>0.15</v>
      </c>
      <c r="AS23" s="9">
        <v>0.1</v>
      </c>
      <c r="AT23" s="9">
        <v>0.25</v>
      </c>
      <c r="AU23" s="8" t="s">
        <v>1230</v>
      </c>
      <c r="AV23" s="8" t="s">
        <v>166</v>
      </c>
      <c r="AW23" s="9">
        <v>0.15</v>
      </c>
      <c r="AX23" s="9">
        <v>0.1</v>
      </c>
      <c r="AY23" s="9">
        <v>0.25</v>
      </c>
      <c r="AZ23" s="8" t="s">
        <v>350</v>
      </c>
      <c r="BA23" s="8" t="s">
        <v>166</v>
      </c>
      <c r="BB23" s="8">
        <v>0</v>
      </c>
      <c r="BC23" s="9">
        <v>0.1</v>
      </c>
      <c r="BD23" s="9">
        <v>0.1</v>
      </c>
      <c r="BE23" s="8"/>
      <c r="BF23" s="8"/>
      <c r="BG23" s="8"/>
      <c r="BH23" s="8"/>
      <c r="BI23" s="8"/>
      <c r="BJ23" s="8" t="s">
        <v>398</v>
      </c>
      <c r="BK23" s="8" t="s">
        <v>166</v>
      </c>
      <c r="BL23" s="9">
        <v>0.15</v>
      </c>
      <c r="BM23" s="9">
        <v>0.1</v>
      </c>
      <c r="BN23" s="9">
        <v>0.25</v>
      </c>
      <c r="BO23" s="31" t="s">
        <v>376</v>
      </c>
      <c r="BP23" s="31" t="s">
        <v>43</v>
      </c>
      <c r="BQ23" s="32">
        <v>0.15</v>
      </c>
      <c r="BR23" s="32">
        <v>0.1</v>
      </c>
      <c r="BS23" s="32">
        <v>0.25</v>
      </c>
      <c r="BT23" s="37" t="s">
        <v>825</v>
      </c>
      <c r="BU23" s="37" t="s">
        <v>43</v>
      </c>
      <c r="BV23" s="38">
        <v>0.15</v>
      </c>
      <c r="BW23" s="38">
        <v>0.1</v>
      </c>
      <c r="BX23" s="38">
        <v>0.25</v>
      </c>
      <c r="BY23" s="21" t="s">
        <v>480</v>
      </c>
      <c r="BZ23" s="21" t="s">
        <v>370</v>
      </c>
      <c r="CA23" s="18">
        <v>0.15</v>
      </c>
      <c r="CB23" s="18">
        <v>0.1</v>
      </c>
      <c r="CC23" s="18">
        <v>0.25</v>
      </c>
      <c r="CD23" s="44" t="s">
        <v>833</v>
      </c>
      <c r="CE23" s="44" t="s">
        <v>166</v>
      </c>
      <c r="CF23" s="45">
        <v>0.15</v>
      </c>
      <c r="CG23" s="45">
        <v>0.1</v>
      </c>
      <c r="CH23" s="45">
        <v>0.25</v>
      </c>
      <c r="CI23" s="8" t="s">
        <v>51</v>
      </c>
      <c r="CJ23" s="8" t="s">
        <v>56</v>
      </c>
      <c r="CK23" s="9">
        <v>0.15</v>
      </c>
      <c r="CL23" s="9">
        <v>0.1</v>
      </c>
      <c r="CM23" s="9">
        <v>0.25</v>
      </c>
      <c r="CN23" s="10" t="s">
        <v>602</v>
      </c>
      <c r="CO23" s="10" t="s">
        <v>166</v>
      </c>
      <c r="CP23" s="9">
        <v>0.15</v>
      </c>
      <c r="CQ23" s="9">
        <v>0.1</v>
      </c>
      <c r="CR23" s="9">
        <v>0.25</v>
      </c>
      <c r="CZ23" s="10" t="s">
        <v>994</v>
      </c>
      <c r="DB23" s="11" t="s">
        <v>1042</v>
      </c>
      <c r="DF23" s="11" t="s">
        <v>1072</v>
      </c>
      <c r="DH23" s="11" t="s">
        <v>1104</v>
      </c>
      <c r="DJ23" s="11" t="s">
        <v>1147</v>
      </c>
      <c r="DS23" s="65" t="s">
        <v>764</v>
      </c>
      <c r="DT23" s="65" t="s">
        <v>43</v>
      </c>
      <c r="DU23" s="66">
        <v>0.15</v>
      </c>
      <c r="DV23" s="66">
        <v>0.1</v>
      </c>
      <c r="DW23" s="66">
        <v>0.25</v>
      </c>
      <c r="DX23" s="35" t="s">
        <v>1173</v>
      </c>
      <c r="DY23" s="55" t="s">
        <v>1274</v>
      </c>
      <c r="DZ23" s="59" t="s">
        <v>1313</v>
      </c>
      <c r="EA23" s="63" t="s">
        <v>1446</v>
      </c>
      <c r="EB23" s="103"/>
    </row>
    <row r="24" spans="1:132" ht="15" customHeight="1" x14ac:dyDescent="0.25">
      <c r="A24" s="7"/>
      <c r="B24" s="8"/>
      <c r="C24" s="8"/>
      <c r="D24" s="9"/>
      <c r="E24" s="9"/>
      <c r="F24" s="9"/>
      <c r="G24" s="8"/>
      <c r="H24" s="8"/>
      <c r="I24" s="8"/>
      <c r="J24" s="8"/>
      <c r="K24" s="8"/>
      <c r="L24" s="8" t="s">
        <v>977</v>
      </c>
      <c r="M24" s="8" t="s">
        <v>43</v>
      </c>
      <c r="N24" s="9">
        <v>0.15</v>
      </c>
      <c r="O24" s="9">
        <v>0.1</v>
      </c>
      <c r="P24" s="9">
        <v>0.25</v>
      </c>
      <c r="Q24" s="8"/>
      <c r="R24" s="8"/>
      <c r="S24" s="8"/>
      <c r="T24" s="8"/>
      <c r="U24" s="8"/>
      <c r="V24" s="8" t="s">
        <v>165</v>
      </c>
      <c r="W24" s="8" t="s">
        <v>166</v>
      </c>
      <c r="X24" s="9">
        <v>0.15</v>
      </c>
      <c r="Y24" s="9">
        <v>0.1</v>
      </c>
      <c r="Z24" s="9">
        <v>0.25</v>
      </c>
      <c r="AA24" s="8" t="s">
        <v>190</v>
      </c>
      <c r="AB24" s="8" t="s">
        <v>166</v>
      </c>
      <c r="AC24" s="9">
        <v>0.15</v>
      </c>
      <c r="AD24" s="9">
        <v>0.1</v>
      </c>
      <c r="AE24" s="9">
        <v>0.25</v>
      </c>
      <c r="AF24" s="8" t="s">
        <v>207</v>
      </c>
      <c r="AG24" s="8" t="s">
        <v>56</v>
      </c>
      <c r="AH24" s="9">
        <v>0.15</v>
      </c>
      <c r="AI24" s="9">
        <v>0.1</v>
      </c>
      <c r="AJ24" s="9">
        <v>0.25</v>
      </c>
      <c r="AK24" s="8" t="s">
        <v>242</v>
      </c>
      <c r="AL24" s="8" t="s">
        <v>166</v>
      </c>
      <c r="AM24" s="9">
        <v>0.15</v>
      </c>
      <c r="AN24" s="9">
        <v>0.1</v>
      </c>
      <c r="AO24" s="9">
        <v>0.25</v>
      </c>
      <c r="AP24" s="8" t="s">
        <v>293</v>
      </c>
      <c r="AQ24" s="8" t="s">
        <v>56</v>
      </c>
      <c r="AR24" s="9">
        <v>0.15</v>
      </c>
      <c r="AS24" s="9">
        <v>0.1</v>
      </c>
      <c r="AT24" s="9">
        <v>0.25</v>
      </c>
      <c r="AU24" s="8" t="s">
        <v>1231</v>
      </c>
      <c r="AV24" s="8" t="s">
        <v>166</v>
      </c>
      <c r="AW24" s="9">
        <v>0.15</v>
      </c>
      <c r="AX24" s="9">
        <v>0.1</v>
      </c>
      <c r="AY24" s="9">
        <v>0.25</v>
      </c>
      <c r="AZ24" s="8" t="s">
        <v>351</v>
      </c>
      <c r="BA24" s="8" t="s">
        <v>166</v>
      </c>
      <c r="BB24" s="8">
        <v>0</v>
      </c>
      <c r="BC24" s="9">
        <v>0.1</v>
      </c>
      <c r="BD24" s="9">
        <v>0.1</v>
      </c>
      <c r="BE24" s="8"/>
      <c r="BF24" s="8"/>
      <c r="BG24" s="8"/>
      <c r="BH24" s="8"/>
      <c r="BI24" s="8"/>
      <c r="BJ24" s="8" t="s">
        <v>399</v>
      </c>
      <c r="BK24" s="8" t="s">
        <v>166</v>
      </c>
      <c r="BL24" s="9">
        <v>0.15</v>
      </c>
      <c r="BM24" s="9">
        <v>0.1</v>
      </c>
      <c r="BN24" s="9">
        <v>0.25</v>
      </c>
      <c r="BO24" s="31" t="s">
        <v>373</v>
      </c>
      <c r="BP24" s="31" t="s">
        <v>43</v>
      </c>
      <c r="BQ24" s="32">
        <v>0.15</v>
      </c>
      <c r="BR24" s="32">
        <v>0.1</v>
      </c>
      <c r="BS24" s="32">
        <v>0.25</v>
      </c>
      <c r="BT24" s="37" t="s">
        <v>826</v>
      </c>
      <c r="BU24" s="37" t="s">
        <v>43</v>
      </c>
      <c r="BV24" s="38">
        <v>0.15</v>
      </c>
      <c r="BW24" s="38">
        <v>0.1</v>
      </c>
      <c r="BX24" s="38">
        <v>0.25</v>
      </c>
      <c r="BY24" s="21" t="s">
        <v>481</v>
      </c>
      <c r="BZ24" s="21" t="s">
        <v>370</v>
      </c>
      <c r="CA24" s="18">
        <v>0.15</v>
      </c>
      <c r="CB24" s="18">
        <v>0.1</v>
      </c>
      <c r="CC24" s="18">
        <v>0.25</v>
      </c>
      <c r="CD24" s="44" t="s">
        <v>1582</v>
      </c>
      <c r="CE24" s="44" t="s">
        <v>166</v>
      </c>
      <c r="CF24" s="45">
        <v>0.15</v>
      </c>
      <c r="CG24" s="45">
        <v>0.1</v>
      </c>
      <c r="CH24" s="45">
        <v>0.25</v>
      </c>
      <c r="CI24" s="8" t="s">
        <v>52</v>
      </c>
      <c r="CJ24" s="8" t="s">
        <v>56</v>
      </c>
      <c r="CK24" s="9">
        <v>0.15</v>
      </c>
      <c r="CL24" s="9">
        <v>0.1</v>
      </c>
      <c r="CM24" s="9">
        <v>0.25</v>
      </c>
      <c r="CN24" s="8" t="s">
        <v>159</v>
      </c>
      <c r="CO24" s="8" t="s">
        <v>43</v>
      </c>
      <c r="CP24" s="9">
        <v>0.15</v>
      </c>
      <c r="CQ24" s="9">
        <v>0.1</v>
      </c>
      <c r="CR24" s="9">
        <v>0.25</v>
      </c>
      <c r="CZ24" s="11" t="s">
        <v>1044</v>
      </c>
      <c r="DB24" s="11" t="s">
        <v>1129</v>
      </c>
      <c r="DH24" s="11" t="s">
        <v>1105</v>
      </c>
      <c r="DJ24" s="11" t="s">
        <v>1149</v>
      </c>
      <c r="DS24" s="65" t="s">
        <v>765</v>
      </c>
      <c r="DT24" s="65" t="s">
        <v>43</v>
      </c>
      <c r="DU24" s="66">
        <v>0.15</v>
      </c>
      <c r="DV24" s="66">
        <v>0.1</v>
      </c>
      <c r="DW24" s="66">
        <v>0.25</v>
      </c>
      <c r="DX24" s="34" t="s">
        <v>1656</v>
      </c>
      <c r="DY24" s="55" t="s">
        <v>1456</v>
      </c>
      <c r="DZ24" s="59" t="s">
        <v>1313</v>
      </c>
      <c r="EA24" s="63" t="s">
        <v>1446</v>
      </c>
      <c r="EB24" s="103"/>
    </row>
    <row r="25" spans="1:132" ht="15" customHeight="1" x14ac:dyDescent="0.2">
      <c r="B25" s="8"/>
      <c r="C25" s="8"/>
      <c r="D25" s="8"/>
      <c r="E25" s="8"/>
      <c r="F25" s="8"/>
      <c r="G25" s="8"/>
      <c r="H25" s="8"/>
      <c r="I25" s="8"/>
      <c r="J25" s="8"/>
      <c r="K25" s="8"/>
      <c r="L25" s="8" t="s">
        <v>93</v>
      </c>
      <c r="M25" s="8" t="s">
        <v>43</v>
      </c>
      <c r="N25" s="9">
        <v>0.15</v>
      </c>
      <c r="O25" s="9">
        <v>0.1</v>
      </c>
      <c r="P25" s="9">
        <v>0.25</v>
      </c>
      <c r="Q25" s="8"/>
      <c r="R25" s="8"/>
      <c r="S25" s="8"/>
      <c r="T25" s="8"/>
      <c r="U25" s="8"/>
      <c r="V25" s="8" t="s">
        <v>115</v>
      </c>
      <c r="W25" s="8" t="s">
        <v>166</v>
      </c>
      <c r="X25" s="9">
        <v>0.15</v>
      </c>
      <c r="Y25" s="9">
        <v>0.1</v>
      </c>
      <c r="Z25" s="9">
        <v>0.25</v>
      </c>
      <c r="AA25" s="8" t="s">
        <v>182</v>
      </c>
      <c r="AB25" s="8" t="s">
        <v>166</v>
      </c>
      <c r="AC25" s="9">
        <v>0.15</v>
      </c>
      <c r="AD25" s="9">
        <v>0.1</v>
      </c>
      <c r="AE25" s="9">
        <v>0.25</v>
      </c>
      <c r="AF25" s="8" t="s">
        <v>208</v>
      </c>
      <c r="AG25" s="8" t="s">
        <v>56</v>
      </c>
      <c r="AH25" s="9">
        <v>0.15</v>
      </c>
      <c r="AI25" s="9">
        <v>0.1</v>
      </c>
      <c r="AJ25" s="9">
        <v>0.25</v>
      </c>
      <c r="AK25" s="8" t="s">
        <v>235</v>
      </c>
      <c r="AL25" s="8" t="s">
        <v>166</v>
      </c>
      <c r="AM25" s="9">
        <v>0.15</v>
      </c>
      <c r="AN25" s="9">
        <v>0.1</v>
      </c>
      <c r="AO25" s="9">
        <v>0.25</v>
      </c>
      <c r="AP25" s="8" t="s">
        <v>292</v>
      </c>
      <c r="AQ25" s="8" t="s">
        <v>56</v>
      </c>
      <c r="AR25" s="9">
        <v>0.15</v>
      </c>
      <c r="AS25" s="9">
        <v>0.1</v>
      </c>
      <c r="AT25" s="9">
        <v>0.25</v>
      </c>
      <c r="AU25" s="8" t="s">
        <v>1232</v>
      </c>
      <c r="AV25" s="8" t="s">
        <v>166</v>
      </c>
      <c r="AW25" s="9">
        <v>0.15</v>
      </c>
      <c r="AX25" s="9">
        <v>0.1</v>
      </c>
      <c r="AY25" s="9">
        <v>0.25</v>
      </c>
      <c r="AZ25" s="8" t="s">
        <v>352</v>
      </c>
      <c r="BA25" s="8" t="s">
        <v>166</v>
      </c>
      <c r="BB25" s="8">
        <v>0</v>
      </c>
      <c r="BC25" s="9">
        <v>0.1</v>
      </c>
      <c r="BD25" s="9">
        <v>0.1</v>
      </c>
      <c r="BE25" s="8"/>
      <c r="BF25" s="8"/>
      <c r="BG25" s="8"/>
      <c r="BH25" s="8"/>
      <c r="BI25" s="8"/>
      <c r="BJ25" s="8" t="s">
        <v>393</v>
      </c>
      <c r="BK25" s="8" t="s">
        <v>166</v>
      </c>
      <c r="BL25" s="9">
        <v>0.15</v>
      </c>
      <c r="BM25" s="9">
        <v>0.1</v>
      </c>
      <c r="BN25" s="9">
        <v>0.25</v>
      </c>
      <c r="BO25" s="31" t="s">
        <v>893</v>
      </c>
      <c r="BP25" s="31" t="s">
        <v>43</v>
      </c>
      <c r="BQ25" s="32">
        <v>0.15</v>
      </c>
      <c r="BR25" s="32">
        <v>0.1</v>
      </c>
      <c r="BS25" s="32">
        <v>0.25</v>
      </c>
      <c r="BT25" s="37" t="s">
        <v>827</v>
      </c>
      <c r="BU25" s="37" t="s">
        <v>43</v>
      </c>
      <c r="BV25" s="38">
        <v>0.15</v>
      </c>
      <c r="BW25" s="38">
        <v>0.1</v>
      </c>
      <c r="BX25" s="38">
        <v>0.25</v>
      </c>
      <c r="BY25" s="21" t="s">
        <v>484</v>
      </c>
      <c r="BZ25" s="21" t="s">
        <v>370</v>
      </c>
      <c r="CA25" s="18">
        <v>0.15</v>
      </c>
      <c r="CB25" s="18">
        <v>0.1</v>
      </c>
      <c r="CC25" s="18">
        <v>0.25</v>
      </c>
      <c r="CD25" s="44" t="s">
        <v>834</v>
      </c>
      <c r="CE25" s="44" t="s">
        <v>166</v>
      </c>
      <c r="CF25" s="45">
        <v>0.15</v>
      </c>
      <c r="CG25" s="45">
        <v>0.1</v>
      </c>
      <c r="CH25" s="45">
        <v>0.25</v>
      </c>
      <c r="CI25" s="10" t="s">
        <v>563</v>
      </c>
      <c r="CJ25" s="8" t="s">
        <v>43</v>
      </c>
      <c r="CK25" s="9">
        <v>0.15</v>
      </c>
      <c r="CL25" s="9">
        <v>0.1</v>
      </c>
      <c r="CM25" s="9">
        <v>0.25</v>
      </c>
      <c r="CN25" s="8" t="s">
        <v>160</v>
      </c>
      <c r="CO25" s="8" t="s">
        <v>43</v>
      </c>
      <c r="CP25" s="9">
        <v>0.15</v>
      </c>
      <c r="CQ25" s="9">
        <v>0.1</v>
      </c>
      <c r="CR25" s="9">
        <v>0.25</v>
      </c>
      <c r="DB25" s="10" t="s">
        <v>951</v>
      </c>
      <c r="DH25" s="11" t="s">
        <v>1133</v>
      </c>
      <c r="DJ25" s="11" t="s">
        <v>1148</v>
      </c>
      <c r="DS25" s="65" t="s">
        <v>766</v>
      </c>
      <c r="DT25" s="65" t="s">
        <v>43</v>
      </c>
      <c r="DU25" s="66">
        <v>0.15</v>
      </c>
      <c r="DV25" s="66">
        <v>0.1</v>
      </c>
      <c r="DW25" s="66">
        <v>0.25</v>
      </c>
      <c r="DX25" s="34"/>
      <c r="DY25" s="55" t="s">
        <v>1276</v>
      </c>
      <c r="DZ25" s="59" t="s">
        <v>1313</v>
      </c>
      <c r="EA25" s="63" t="s">
        <v>1446</v>
      </c>
      <c r="EB25" s="103"/>
    </row>
    <row r="26" spans="1:132" ht="15" customHeight="1" x14ac:dyDescent="0.2">
      <c r="B26" s="8"/>
      <c r="C26" s="8"/>
      <c r="D26" s="8"/>
      <c r="E26" s="8"/>
      <c r="F26" s="8"/>
      <c r="G26" s="8"/>
      <c r="H26" s="8"/>
      <c r="I26" s="8"/>
      <c r="J26" s="8"/>
      <c r="K26" s="8"/>
      <c r="L26" s="8" t="s">
        <v>105</v>
      </c>
      <c r="M26" s="8" t="s">
        <v>43</v>
      </c>
      <c r="N26" s="9">
        <v>0.15</v>
      </c>
      <c r="O26" s="9">
        <v>0.1</v>
      </c>
      <c r="P26" s="9">
        <v>0.25</v>
      </c>
      <c r="Q26" s="8"/>
      <c r="R26" s="8"/>
      <c r="S26" s="9"/>
      <c r="T26" s="9"/>
      <c r="U26" s="9"/>
      <c r="V26" s="8" t="s">
        <v>116</v>
      </c>
      <c r="W26" s="8" t="s">
        <v>166</v>
      </c>
      <c r="X26" s="9">
        <v>0.15</v>
      </c>
      <c r="Y26" s="9">
        <v>0.1</v>
      </c>
      <c r="Z26" s="9">
        <v>0.25</v>
      </c>
      <c r="AA26" s="8" t="s">
        <v>181</v>
      </c>
      <c r="AB26" s="8" t="s">
        <v>166</v>
      </c>
      <c r="AC26" s="9">
        <v>0.15</v>
      </c>
      <c r="AD26" s="9">
        <v>0.1</v>
      </c>
      <c r="AE26" s="9">
        <v>0.25</v>
      </c>
      <c r="AF26" s="8" t="s">
        <v>211</v>
      </c>
      <c r="AG26" s="8" t="s">
        <v>56</v>
      </c>
      <c r="AH26" s="9">
        <v>0.15</v>
      </c>
      <c r="AI26" s="9">
        <v>0.1</v>
      </c>
      <c r="AJ26" s="9">
        <v>0.25</v>
      </c>
      <c r="AK26" s="8" t="s">
        <v>236</v>
      </c>
      <c r="AL26" s="8" t="s">
        <v>166</v>
      </c>
      <c r="AM26" s="9">
        <v>0.15</v>
      </c>
      <c r="AN26" s="9">
        <v>0.1</v>
      </c>
      <c r="AO26" s="9">
        <v>0.25</v>
      </c>
      <c r="AP26" s="8" t="s">
        <v>295</v>
      </c>
      <c r="AQ26" s="8" t="s">
        <v>56</v>
      </c>
      <c r="AR26" s="9">
        <v>0.15</v>
      </c>
      <c r="AS26" s="9">
        <v>0.1</v>
      </c>
      <c r="AT26" s="9">
        <v>0.25</v>
      </c>
      <c r="AU26" s="8" t="s">
        <v>1233</v>
      </c>
      <c r="AV26" s="8" t="s">
        <v>166</v>
      </c>
      <c r="AW26" s="9">
        <v>0.15</v>
      </c>
      <c r="AX26" s="9">
        <v>0.1</v>
      </c>
      <c r="AY26" s="9">
        <v>0.25</v>
      </c>
      <c r="AZ26" s="8" t="s">
        <v>353</v>
      </c>
      <c r="BA26" s="8" t="s">
        <v>166</v>
      </c>
      <c r="BB26" s="8">
        <v>0</v>
      </c>
      <c r="BC26" s="9">
        <v>0.1</v>
      </c>
      <c r="BD26" s="9">
        <v>0.1</v>
      </c>
      <c r="BE26" s="8"/>
      <c r="BF26" s="8"/>
      <c r="BG26" s="8"/>
      <c r="BH26" s="8"/>
      <c r="BI26" s="8"/>
      <c r="BJ26" s="8" t="s">
        <v>400</v>
      </c>
      <c r="BK26" s="8" t="s">
        <v>166</v>
      </c>
      <c r="BL26" s="9">
        <v>0.15</v>
      </c>
      <c r="BM26" s="9">
        <v>0.1</v>
      </c>
      <c r="BN26" s="9">
        <v>0.25</v>
      </c>
      <c r="BO26" s="31" t="s">
        <v>894</v>
      </c>
      <c r="BP26" s="31" t="s">
        <v>43</v>
      </c>
      <c r="BQ26" s="32">
        <v>0.15</v>
      </c>
      <c r="BR26" s="32">
        <v>0.1</v>
      </c>
      <c r="BS26" s="32">
        <v>0.25</v>
      </c>
      <c r="BT26" s="37" t="s">
        <v>828</v>
      </c>
      <c r="BU26" s="37" t="s">
        <v>43</v>
      </c>
      <c r="BV26" s="38">
        <v>0.15</v>
      </c>
      <c r="BW26" s="38">
        <v>0.1</v>
      </c>
      <c r="BX26" s="38">
        <v>0.25</v>
      </c>
      <c r="BY26" s="21" t="s">
        <v>487</v>
      </c>
      <c r="BZ26" s="21" t="s">
        <v>370</v>
      </c>
      <c r="CA26" s="18">
        <v>0.15</v>
      </c>
      <c r="CB26" s="18">
        <v>0.1</v>
      </c>
      <c r="CC26" s="18">
        <v>0.25</v>
      </c>
      <c r="CD26" s="46" t="s">
        <v>637</v>
      </c>
      <c r="CE26" s="46" t="s">
        <v>370</v>
      </c>
      <c r="CF26" s="45">
        <v>0.15</v>
      </c>
      <c r="CG26" s="45">
        <v>0.1</v>
      </c>
      <c r="CH26" s="45">
        <v>0.25</v>
      </c>
      <c r="CI26" s="10" t="s">
        <v>564</v>
      </c>
      <c r="CJ26" s="8" t="s">
        <v>43</v>
      </c>
      <c r="CK26" s="9">
        <v>0.15</v>
      </c>
      <c r="CL26" s="9">
        <v>0.1</v>
      </c>
      <c r="CM26" s="9">
        <v>0.25</v>
      </c>
      <c r="CN26" s="8" t="s">
        <v>118</v>
      </c>
      <c r="CO26" s="8" t="s">
        <v>43</v>
      </c>
      <c r="CP26" s="9">
        <v>0.15</v>
      </c>
      <c r="CQ26" s="9">
        <v>0.1</v>
      </c>
      <c r="CR26" s="9">
        <v>0.25</v>
      </c>
      <c r="DB26" s="10" t="s">
        <v>951</v>
      </c>
      <c r="DC26" s="10" t="s">
        <v>984</v>
      </c>
      <c r="DH26" s="11" t="s">
        <v>1116</v>
      </c>
      <c r="DJ26" s="11" t="s">
        <v>1350</v>
      </c>
      <c r="DS26" s="65" t="s">
        <v>767</v>
      </c>
      <c r="DT26" s="65" t="s">
        <v>43</v>
      </c>
      <c r="DU26" s="66">
        <v>0.15</v>
      </c>
      <c r="DV26" s="66">
        <v>0.1</v>
      </c>
      <c r="DW26" s="66">
        <v>0.25</v>
      </c>
      <c r="DX26" s="34"/>
      <c r="DY26" s="55" t="s">
        <v>1277</v>
      </c>
      <c r="DZ26" s="59" t="s">
        <v>1313</v>
      </c>
      <c r="EA26" s="63"/>
      <c r="EB26" s="103"/>
    </row>
    <row r="27" spans="1:132" ht="15" customHeight="1" x14ac:dyDescent="0.2">
      <c r="A27" s="8"/>
      <c r="B27" s="8"/>
      <c r="C27" s="8"/>
      <c r="D27" s="8"/>
      <c r="E27" s="8"/>
      <c r="F27" s="8"/>
      <c r="G27" s="8"/>
      <c r="H27" s="8"/>
      <c r="I27" s="8"/>
      <c r="J27" s="8"/>
      <c r="K27" s="8"/>
      <c r="L27" s="8" t="s">
        <v>108</v>
      </c>
      <c r="M27" s="8" t="s">
        <v>43</v>
      </c>
      <c r="N27" s="9">
        <v>0.15</v>
      </c>
      <c r="O27" s="9">
        <v>0.1</v>
      </c>
      <c r="P27" s="9">
        <v>0.25</v>
      </c>
      <c r="Q27" s="8"/>
      <c r="R27" s="8"/>
      <c r="S27" s="9"/>
      <c r="T27" s="9"/>
      <c r="U27" s="9"/>
      <c r="V27" s="8" t="s">
        <v>117</v>
      </c>
      <c r="W27" s="8" t="s">
        <v>43</v>
      </c>
      <c r="X27" s="9">
        <v>0.15</v>
      </c>
      <c r="Y27" s="9">
        <v>0.1</v>
      </c>
      <c r="Z27" s="9">
        <v>0.25</v>
      </c>
      <c r="AA27" s="8" t="s">
        <v>183</v>
      </c>
      <c r="AB27" s="8" t="s">
        <v>166</v>
      </c>
      <c r="AC27" s="9">
        <v>0.15</v>
      </c>
      <c r="AD27" s="9">
        <v>0.1</v>
      </c>
      <c r="AE27" s="9">
        <v>0.25</v>
      </c>
      <c r="AF27" s="8" t="s">
        <v>212</v>
      </c>
      <c r="AG27" s="8" t="s">
        <v>56</v>
      </c>
      <c r="AH27" s="9">
        <v>0.15</v>
      </c>
      <c r="AI27" s="9">
        <v>0.1</v>
      </c>
      <c r="AJ27" s="9">
        <v>0.25</v>
      </c>
      <c r="AK27" s="8" t="s">
        <v>237</v>
      </c>
      <c r="AL27" s="8" t="s">
        <v>166</v>
      </c>
      <c r="AM27" s="9">
        <v>0.15</v>
      </c>
      <c r="AN27" s="9">
        <v>0.1</v>
      </c>
      <c r="AO27" s="9">
        <v>0.25</v>
      </c>
      <c r="AP27" s="8" t="s">
        <v>298</v>
      </c>
      <c r="AQ27" s="8" t="s">
        <v>56</v>
      </c>
      <c r="AR27" s="9">
        <v>0.15</v>
      </c>
      <c r="AS27" s="9">
        <v>0.1</v>
      </c>
      <c r="AT27" s="9">
        <v>0.25</v>
      </c>
      <c r="AU27" s="8" t="s">
        <v>1234</v>
      </c>
      <c r="AV27" s="8" t="s">
        <v>166</v>
      </c>
      <c r="AW27" s="9">
        <v>0.15</v>
      </c>
      <c r="AX27" s="9">
        <v>0.1</v>
      </c>
      <c r="AY27" s="9">
        <v>0.25</v>
      </c>
      <c r="AZ27" s="8" t="s">
        <v>355</v>
      </c>
      <c r="BA27" s="8" t="s">
        <v>166</v>
      </c>
      <c r="BB27" s="8">
        <v>0</v>
      </c>
      <c r="BC27" s="9">
        <v>0.1</v>
      </c>
      <c r="BD27" s="9">
        <v>0.1</v>
      </c>
      <c r="BE27" s="8"/>
      <c r="BF27" s="8"/>
      <c r="BG27" s="8"/>
      <c r="BH27" s="8"/>
      <c r="BI27" s="8"/>
      <c r="BJ27" s="8" t="s">
        <v>401</v>
      </c>
      <c r="BK27" s="8" t="s">
        <v>166</v>
      </c>
      <c r="BL27" s="9">
        <v>0.15</v>
      </c>
      <c r="BM27" s="9">
        <v>0.1</v>
      </c>
      <c r="BN27" s="9">
        <v>0.25</v>
      </c>
      <c r="BO27" s="31" t="s">
        <v>895</v>
      </c>
      <c r="BP27" s="31" t="s">
        <v>43</v>
      </c>
      <c r="BQ27" s="32">
        <v>0.15</v>
      </c>
      <c r="BR27" s="32">
        <v>0.1</v>
      </c>
      <c r="BS27" s="32">
        <v>0.25</v>
      </c>
      <c r="BT27" s="37" t="s">
        <v>829</v>
      </c>
      <c r="BU27" s="37" t="s">
        <v>43</v>
      </c>
      <c r="BV27" s="38">
        <v>0.15</v>
      </c>
      <c r="BW27" s="38">
        <v>0.1</v>
      </c>
      <c r="BX27" s="38">
        <v>0.25</v>
      </c>
      <c r="BY27" s="21" t="s">
        <v>449</v>
      </c>
      <c r="BZ27" s="21" t="s">
        <v>166</v>
      </c>
      <c r="CA27" s="18">
        <v>0.15</v>
      </c>
      <c r="CB27" s="18">
        <v>0.1</v>
      </c>
      <c r="CC27" s="18">
        <v>0.25</v>
      </c>
      <c r="CD27" s="44" t="s">
        <v>638</v>
      </c>
      <c r="CE27" s="46" t="s">
        <v>370</v>
      </c>
      <c r="CF27" s="45">
        <v>0.15</v>
      </c>
      <c r="CG27" s="45">
        <v>0.1</v>
      </c>
      <c r="CH27" s="45">
        <v>0.25</v>
      </c>
      <c r="CI27" s="10" t="s">
        <v>565</v>
      </c>
      <c r="CJ27" s="8" t="s">
        <v>43</v>
      </c>
      <c r="CK27" s="9">
        <v>0.15</v>
      </c>
      <c r="CL27" s="9">
        <v>0.1</v>
      </c>
      <c r="CM27" s="9">
        <v>0.25</v>
      </c>
      <c r="CN27" s="8" t="s">
        <v>592</v>
      </c>
      <c r="CO27" s="8" t="s">
        <v>43</v>
      </c>
      <c r="CP27" s="9">
        <v>0.15</v>
      </c>
      <c r="CQ27" s="9">
        <v>0.1</v>
      </c>
      <c r="CR27" s="9">
        <v>0.25</v>
      </c>
      <c r="DB27" s="11" t="s">
        <v>1130</v>
      </c>
      <c r="DC27" s="11" t="s">
        <v>1046</v>
      </c>
      <c r="DH27" s="11" t="s">
        <v>1117</v>
      </c>
      <c r="DS27" s="65" t="s">
        <v>768</v>
      </c>
      <c r="DT27" s="65" t="s">
        <v>43</v>
      </c>
      <c r="DU27" s="66">
        <v>0.15</v>
      </c>
      <c r="DV27" s="66">
        <v>0.1</v>
      </c>
      <c r="DW27" s="66">
        <v>0.25</v>
      </c>
      <c r="DX27" s="34"/>
      <c r="DY27" s="55" t="s">
        <v>1278</v>
      </c>
      <c r="DZ27" s="59" t="s">
        <v>1315</v>
      </c>
      <c r="EA27" s="63" t="s">
        <v>1446</v>
      </c>
      <c r="EB27" s="103"/>
    </row>
    <row r="28" spans="1:132" ht="15" customHeight="1" x14ac:dyDescent="0.2">
      <c r="A28" s="8"/>
      <c r="B28" s="8"/>
      <c r="C28" s="8"/>
      <c r="D28" s="8"/>
      <c r="E28" s="8"/>
      <c r="F28" s="8"/>
      <c r="G28" s="8"/>
      <c r="H28" s="8"/>
      <c r="I28" s="8"/>
      <c r="J28" s="8"/>
      <c r="K28" s="8"/>
      <c r="L28" s="10" t="s">
        <v>1183</v>
      </c>
      <c r="M28" s="10" t="s">
        <v>43</v>
      </c>
      <c r="N28" s="9">
        <v>0.15</v>
      </c>
      <c r="O28" s="9">
        <v>0.1</v>
      </c>
      <c r="P28" s="9">
        <v>0.25</v>
      </c>
      <c r="Q28" s="8"/>
      <c r="R28" s="8"/>
      <c r="S28" s="8"/>
      <c r="T28" s="8"/>
      <c r="U28" s="8"/>
      <c r="V28" s="8" t="s">
        <v>128</v>
      </c>
      <c r="W28" s="8" t="s">
        <v>43</v>
      </c>
      <c r="X28" s="9">
        <v>0.15</v>
      </c>
      <c r="Y28" s="9">
        <v>0.1</v>
      </c>
      <c r="Z28" s="9">
        <v>0.25</v>
      </c>
      <c r="AA28" s="8" t="s">
        <v>335</v>
      </c>
      <c r="AB28" s="8" t="s">
        <v>166</v>
      </c>
      <c r="AC28" s="9">
        <v>0.15</v>
      </c>
      <c r="AD28" s="9">
        <v>0.1</v>
      </c>
      <c r="AE28" s="9">
        <v>0.25</v>
      </c>
      <c r="AF28" s="8" t="s">
        <v>213</v>
      </c>
      <c r="AG28" s="8" t="s">
        <v>56</v>
      </c>
      <c r="AH28" s="9">
        <v>0.15</v>
      </c>
      <c r="AI28" s="9">
        <v>0.1</v>
      </c>
      <c r="AJ28" s="9">
        <v>0.25</v>
      </c>
      <c r="AK28" s="8" t="s">
        <v>238</v>
      </c>
      <c r="AL28" s="8" t="s">
        <v>166</v>
      </c>
      <c r="AM28" s="9">
        <v>0.15</v>
      </c>
      <c r="AN28" s="9">
        <v>0.1</v>
      </c>
      <c r="AO28" s="9">
        <v>0.25</v>
      </c>
      <c r="AP28" s="8" t="s">
        <v>300</v>
      </c>
      <c r="AQ28" s="8" t="s">
        <v>56</v>
      </c>
      <c r="AR28" s="9">
        <v>0.15</v>
      </c>
      <c r="AS28" s="9">
        <v>0.1</v>
      </c>
      <c r="AT28" s="9">
        <v>0.25</v>
      </c>
      <c r="AU28" s="8" t="s">
        <v>1235</v>
      </c>
      <c r="AV28" s="8" t="s">
        <v>166</v>
      </c>
      <c r="AW28" s="9">
        <v>0.15</v>
      </c>
      <c r="AX28" s="9">
        <v>0.1</v>
      </c>
      <c r="AY28" s="9">
        <v>0.25</v>
      </c>
      <c r="AZ28" s="8" t="s">
        <v>354</v>
      </c>
      <c r="BA28" s="8" t="s">
        <v>166</v>
      </c>
      <c r="BB28" s="8">
        <v>0</v>
      </c>
      <c r="BC28" s="9">
        <v>0.1</v>
      </c>
      <c r="BD28" s="9">
        <v>0.1</v>
      </c>
      <c r="BE28" s="8"/>
      <c r="BF28" s="8"/>
      <c r="BG28" s="8"/>
      <c r="BH28" s="8"/>
      <c r="BI28" s="8"/>
      <c r="BJ28" s="8" t="s">
        <v>402</v>
      </c>
      <c r="BK28" s="8" t="s">
        <v>166</v>
      </c>
      <c r="BL28" s="9">
        <v>0.15</v>
      </c>
      <c r="BM28" s="9">
        <v>0.1</v>
      </c>
      <c r="BN28" s="9">
        <v>0.25</v>
      </c>
      <c r="BO28" s="31" t="s">
        <v>896</v>
      </c>
      <c r="BP28" s="31" t="s">
        <v>43</v>
      </c>
      <c r="BQ28" s="32">
        <v>0.15</v>
      </c>
      <c r="BR28" s="32">
        <v>0.1</v>
      </c>
      <c r="BS28" s="32">
        <v>0.25</v>
      </c>
      <c r="BT28" s="37" t="s">
        <v>830</v>
      </c>
      <c r="BU28" s="37" t="s">
        <v>43</v>
      </c>
      <c r="BV28" s="38">
        <v>0.15</v>
      </c>
      <c r="BW28" s="38">
        <v>0.1</v>
      </c>
      <c r="BX28" s="38">
        <v>0.25</v>
      </c>
      <c r="BY28" s="21" t="s">
        <v>450</v>
      </c>
      <c r="BZ28" s="21" t="s">
        <v>166</v>
      </c>
      <c r="CA28" s="18">
        <v>0.15</v>
      </c>
      <c r="CB28" s="18">
        <v>0.1</v>
      </c>
      <c r="CC28" s="18">
        <v>0.25</v>
      </c>
      <c r="CD28" s="44" t="s">
        <v>1726</v>
      </c>
      <c r="CE28" s="44" t="s">
        <v>166</v>
      </c>
      <c r="CF28" s="45">
        <v>0.15</v>
      </c>
      <c r="CG28" s="45">
        <v>0.1</v>
      </c>
      <c r="CH28" s="45">
        <v>0.25</v>
      </c>
      <c r="CI28" s="10" t="s">
        <v>566</v>
      </c>
      <c r="CJ28" s="8" t="s">
        <v>43</v>
      </c>
      <c r="CK28" s="9">
        <v>0.15</v>
      </c>
      <c r="CL28" s="9">
        <v>0.1</v>
      </c>
      <c r="CM28" s="9">
        <v>0.25</v>
      </c>
      <c r="CN28" s="8" t="s">
        <v>593</v>
      </c>
      <c r="CO28" s="8" t="s">
        <v>43</v>
      </c>
      <c r="CP28" s="9">
        <v>0.15</v>
      </c>
      <c r="CQ28" s="9">
        <v>0.1</v>
      </c>
      <c r="CR28" s="9">
        <v>0.25</v>
      </c>
      <c r="CZ28" s="11" t="s">
        <v>1346</v>
      </c>
      <c r="DF28" s="11" t="s">
        <v>1091</v>
      </c>
      <c r="DG28" s="11" t="s">
        <v>1716</v>
      </c>
      <c r="DH28" s="11" t="s">
        <v>1118</v>
      </c>
      <c r="DS28" s="65" t="s">
        <v>769</v>
      </c>
      <c r="DT28" s="65" t="s">
        <v>43</v>
      </c>
      <c r="DU28" s="66">
        <v>0.15</v>
      </c>
      <c r="DV28" s="66">
        <v>0.1</v>
      </c>
      <c r="DW28" s="66">
        <v>0.25</v>
      </c>
      <c r="DX28" s="34"/>
      <c r="DY28" s="55" t="s">
        <v>1279</v>
      </c>
      <c r="DZ28" s="59" t="s">
        <v>1315</v>
      </c>
      <c r="EA28" s="63" t="s">
        <v>1446</v>
      </c>
      <c r="EB28" s="103"/>
    </row>
    <row r="29" spans="1:132" ht="15" customHeight="1" x14ac:dyDescent="0.2">
      <c r="A29" s="8"/>
      <c r="B29" s="8"/>
      <c r="C29" s="8"/>
      <c r="D29" s="8"/>
      <c r="E29" s="8"/>
      <c r="F29" s="8"/>
      <c r="G29" s="8"/>
      <c r="H29" s="8"/>
      <c r="I29" s="8"/>
      <c r="J29" s="8"/>
      <c r="K29" s="8"/>
      <c r="L29" s="10" t="s">
        <v>1218</v>
      </c>
      <c r="M29" s="10" t="s">
        <v>56</v>
      </c>
      <c r="N29" s="9">
        <v>0.15</v>
      </c>
      <c r="O29" s="9">
        <v>0.1</v>
      </c>
      <c r="P29" s="9">
        <v>0.25</v>
      </c>
      <c r="Q29" s="8"/>
      <c r="R29" s="8"/>
      <c r="S29" s="8"/>
      <c r="T29" s="8"/>
      <c r="U29" s="8"/>
      <c r="V29" s="8" t="s">
        <v>129</v>
      </c>
      <c r="W29" s="8" t="s">
        <v>166</v>
      </c>
      <c r="X29" s="9">
        <v>0.15</v>
      </c>
      <c r="Y29" s="9">
        <v>0.1</v>
      </c>
      <c r="Z29" s="9">
        <v>0.25</v>
      </c>
      <c r="AA29" s="8" t="s">
        <v>939</v>
      </c>
      <c r="AB29" s="8" t="s">
        <v>166</v>
      </c>
      <c r="AC29" s="9">
        <v>0.15</v>
      </c>
      <c r="AD29" s="9">
        <v>0.1</v>
      </c>
      <c r="AE29" s="9">
        <v>0.25</v>
      </c>
      <c r="AF29" s="8" t="s">
        <v>214</v>
      </c>
      <c r="AG29" s="8" t="s">
        <v>56</v>
      </c>
      <c r="AH29" s="9">
        <v>0.15</v>
      </c>
      <c r="AI29" s="9">
        <v>0.1</v>
      </c>
      <c r="AJ29" s="9">
        <v>0.25</v>
      </c>
      <c r="AK29" s="8" t="s">
        <v>223</v>
      </c>
      <c r="AL29" s="8" t="s">
        <v>166</v>
      </c>
      <c r="AM29" s="9">
        <v>0.15</v>
      </c>
      <c r="AN29" s="9">
        <v>0.1</v>
      </c>
      <c r="AO29" s="9">
        <v>0.25</v>
      </c>
      <c r="AP29" s="8" t="s">
        <v>301</v>
      </c>
      <c r="AQ29" s="8" t="s">
        <v>56</v>
      </c>
      <c r="AR29" s="9">
        <v>0.15</v>
      </c>
      <c r="AS29" s="9">
        <v>0.1</v>
      </c>
      <c r="AT29" s="9">
        <v>0.25</v>
      </c>
      <c r="AU29" s="8" t="s">
        <v>1236</v>
      </c>
      <c r="AV29" s="8" t="s">
        <v>166</v>
      </c>
      <c r="AW29" s="9">
        <v>0.15</v>
      </c>
      <c r="AX29" s="9">
        <v>0.1</v>
      </c>
      <c r="AY29" s="9">
        <v>0.25</v>
      </c>
      <c r="AZ29" s="8" t="s">
        <v>338</v>
      </c>
      <c r="BA29" s="8" t="s">
        <v>284</v>
      </c>
      <c r="BB29" s="8">
        <v>0</v>
      </c>
      <c r="BC29" s="9">
        <v>0.1</v>
      </c>
      <c r="BD29" s="9">
        <v>0.1</v>
      </c>
      <c r="BE29" s="8"/>
      <c r="BF29" s="8"/>
      <c r="BG29" s="8"/>
      <c r="BH29" s="8"/>
      <c r="BI29" s="8"/>
      <c r="BJ29" s="8" t="s">
        <v>403</v>
      </c>
      <c r="BK29" s="8" t="s">
        <v>166</v>
      </c>
      <c r="BL29" s="9">
        <v>0.15</v>
      </c>
      <c r="BM29" s="9">
        <v>0.1</v>
      </c>
      <c r="BN29" s="9">
        <v>0.25</v>
      </c>
      <c r="BO29" s="31" t="s">
        <v>434</v>
      </c>
      <c r="BP29" s="31" t="s">
        <v>166</v>
      </c>
      <c r="BQ29" s="32">
        <v>0.15</v>
      </c>
      <c r="BR29" s="32">
        <v>0.1</v>
      </c>
      <c r="BS29" s="32">
        <v>0.25</v>
      </c>
      <c r="BT29" s="37" t="s">
        <v>831</v>
      </c>
      <c r="BU29" s="37" t="s">
        <v>43</v>
      </c>
      <c r="BV29" s="38">
        <v>0.15</v>
      </c>
      <c r="BW29" s="38">
        <v>0.1</v>
      </c>
      <c r="BX29" s="38">
        <v>0.25</v>
      </c>
      <c r="BY29" s="21" t="s">
        <v>488</v>
      </c>
      <c r="BZ29" s="21" t="s">
        <v>166</v>
      </c>
      <c r="CA29" s="18">
        <v>0.15</v>
      </c>
      <c r="CB29" s="18">
        <v>0.1</v>
      </c>
      <c r="CC29" s="18">
        <v>0.25</v>
      </c>
      <c r="CD29" s="44" t="s">
        <v>639</v>
      </c>
      <c r="CE29" s="46" t="s">
        <v>370</v>
      </c>
      <c r="CF29" s="45">
        <v>0.15</v>
      </c>
      <c r="CG29" s="45">
        <v>0.1</v>
      </c>
      <c r="CH29" s="45">
        <v>0.25</v>
      </c>
      <c r="CI29" s="10" t="s">
        <v>567</v>
      </c>
      <c r="CJ29" s="8" t="s">
        <v>43</v>
      </c>
      <c r="CK29" s="9">
        <v>0.15</v>
      </c>
      <c r="CL29" s="9">
        <v>0.1</v>
      </c>
      <c r="CM29" s="9">
        <v>0.25</v>
      </c>
      <c r="CN29" s="10" t="s">
        <v>594</v>
      </c>
      <c r="CO29" s="8" t="s">
        <v>43</v>
      </c>
      <c r="CP29" s="9">
        <v>0.15</v>
      </c>
      <c r="CQ29" s="9">
        <v>0.1</v>
      </c>
      <c r="CR29" s="9">
        <v>0.25</v>
      </c>
      <c r="CZ29" s="10" t="s">
        <v>1345</v>
      </c>
      <c r="DC29" s="11" t="s">
        <v>1045</v>
      </c>
      <c r="DE29" s="11" t="s">
        <v>1035</v>
      </c>
      <c r="DG29" s="11" t="s">
        <v>1717</v>
      </c>
      <c r="DH29" s="11" t="s">
        <v>1119</v>
      </c>
      <c r="DS29" s="65" t="s">
        <v>770</v>
      </c>
      <c r="DT29" s="65" t="s">
        <v>43</v>
      </c>
      <c r="DU29" s="66">
        <v>0.15</v>
      </c>
      <c r="DV29" s="66">
        <v>0.1</v>
      </c>
      <c r="DW29" s="66">
        <v>0.25</v>
      </c>
      <c r="DX29" s="33" t="s">
        <v>1438</v>
      </c>
      <c r="DY29" s="55" t="s">
        <v>1280</v>
      </c>
      <c r="DZ29" s="59" t="s">
        <v>1315</v>
      </c>
      <c r="EA29" s="63"/>
      <c r="EB29" s="103"/>
    </row>
    <row r="30" spans="1:132" ht="15" customHeight="1" x14ac:dyDescent="0.2">
      <c r="A30" s="8"/>
      <c r="B30" s="8"/>
      <c r="C30" s="8"/>
      <c r="D30" s="8"/>
      <c r="E30" s="8"/>
      <c r="F30" s="8"/>
      <c r="G30" s="8"/>
      <c r="H30" s="8"/>
      <c r="I30" s="8"/>
      <c r="J30" s="8"/>
      <c r="K30" s="8"/>
      <c r="L30" s="8" t="s">
        <v>1370</v>
      </c>
      <c r="M30" s="8" t="s">
        <v>61</v>
      </c>
      <c r="N30" s="9">
        <v>0.15</v>
      </c>
      <c r="O30" s="9">
        <v>0.1</v>
      </c>
      <c r="P30" s="9">
        <v>0.25</v>
      </c>
      <c r="Q30" s="8"/>
      <c r="R30" s="8"/>
      <c r="S30" s="8"/>
      <c r="T30" s="8"/>
      <c r="U30" s="8"/>
      <c r="V30" s="8" t="s">
        <v>130</v>
      </c>
      <c r="W30" s="8" t="s">
        <v>43</v>
      </c>
      <c r="X30" s="9">
        <v>0.15</v>
      </c>
      <c r="Y30" s="9">
        <v>0.1</v>
      </c>
      <c r="Z30" s="9">
        <v>0.25</v>
      </c>
      <c r="AA30" s="8" t="s">
        <v>940</v>
      </c>
      <c r="AB30" s="8" t="s">
        <v>166</v>
      </c>
      <c r="AC30" s="9">
        <v>0.15</v>
      </c>
      <c r="AD30" s="9">
        <v>0.1</v>
      </c>
      <c r="AE30" s="9">
        <v>0.25</v>
      </c>
      <c r="AF30" s="8" t="s">
        <v>215</v>
      </c>
      <c r="AG30" s="8" t="s">
        <v>43</v>
      </c>
      <c r="AH30" s="9">
        <v>0.15</v>
      </c>
      <c r="AI30" s="9">
        <v>0.1</v>
      </c>
      <c r="AJ30" s="9">
        <v>0.25</v>
      </c>
      <c r="AK30" s="8" t="s">
        <v>239</v>
      </c>
      <c r="AL30" s="8" t="s">
        <v>166</v>
      </c>
      <c r="AM30" s="9">
        <v>0.15</v>
      </c>
      <c r="AN30" s="9">
        <v>0.1</v>
      </c>
      <c r="AO30" s="9">
        <v>0.25</v>
      </c>
      <c r="AP30" s="8" t="s">
        <v>302</v>
      </c>
      <c r="AQ30" s="8" t="s">
        <v>56</v>
      </c>
      <c r="AR30" s="9">
        <v>0.15</v>
      </c>
      <c r="AS30" s="9">
        <v>0.1</v>
      </c>
      <c r="AT30" s="9">
        <v>0.25</v>
      </c>
      <c r="AU30" s="8" t="s">
        <v>1237</v>
      </c>
      <c r="AV30" s="8" t="s">
        <v>166</v>
      </c>
      <c r="AW30" s="9">
        <v>0.15</v>
      </c>
      <c r="AX30" s="9">
        <v>0.1</v>
      </c>
      <c r="AY30" s="9">
        <v>0.25</v>
      </c>
      <c r="AZ30" s="15" t="s">
        <v>444</v>
      </c>
      <c r="BA30" s="8" t="s">
        <v>166</v>
      </c>
      <c r="BB30" s="8">
        <v>0</v>
      </c>
      <c r="BC30" s="9">
        <v>0.1</v>
      </c>
      <c r="BD30" s="9">
        <v>0.1</v>
      </c>
      <c r="BE30" s="8"/>
      <c r="BF30" s="8"/>
      <c r="BG30" s="8"/>
      <c r="BH30" s="8"/>
      <c r="BI30" s="8"/>
      <c r="BJ30" s="8" t="s">
        <v>404</v>
      </c>
      <c r="BK30" s="8" t="s">
        <v>166</v>
      </c>
      <c r="BL30" s="9">
        <v>0.15</v>
      </c>
      <c r="BM30" s="9">
        <v>0.1</v>
      </c>
      <c r="BN30" s="9">
        <v>0.25</v>
      </c>
      <c r="BO30" s="31" t="s">
        <v>435</v>
      </c>
      <c r="BP30" s="31" t="s">
        <v>166</v>
      </c>
      <c r="BQ30" s="32">
        <v>0.15</v>
      </c>
      <c r="BR30" s="32">
        <v>0.1</v>
      </c>
      <c r="BS30" s="32">
        <v>0.25</v>
      </c>
      <c r="BT30" s="37" t="s">
        <v>1180</v>
      </c>
      <c r="BU30" s="37" t="s">
        <v>43</v>
      </c>
      <c r="BV30" s="38">
        <v>0.15</v>
      </c>
      <c r="BW30" s="38">
        <v>0.1</v>
      </c>
      <c r="BX30" s="38">
        <v>0.25</v>
      </c>
      <c r="BY30" s="21" t="s">
        <v>451</v>
      </c>
      <c r="BZ30" s="21" t="s">
        <v>166</v>
      </c>
      <c r="CA30" s="18">
        <v>0.15</v>
      </c>
      <c r="CB30" s="18">
        <v>0.1</v>
      </c>
      <c r="CC30" s="18">
        <v>0.25</v>
      </c>
      <c r="CD30" s="44" t="s">
        <v>836</v>
      </c>
      <c r="CE30" s="44" t="s">
        <v>166</v>
      </c>
      <c r="CF30" s="45">
        <v>0.15</v>
      </c>
      <c r="CG30" s="45">
        <v>0.1</v>
      </c>
      <c r="CH30" s="45">
        <v>0.25</v>
      </c>
      <c r="CI30" s="10" t="s">
        <v>568</v>
      </c>
      <c r="CJ30" s="8" t="s">
        <v>43</v>
      </c>
      <c r="CK30" s="9">
        <v>0.15</v>
      </c>
      <c r="CL30" s="9">
        <v>0.1</v>
      </c>
      <c r="CM30" s="9">
        <v>0.25</v>
      </c>
      <c r="CN30" s="8" t="s">
        <v>596</v>
      </c>
      <c r="CO30" s="8" t="s">
        <v>56</v>
      </c>
      <c r="CP30" s="9">
        <v>0.15</v>
      </c>
      <c r="CQ30" s="9">
        <v>0.1</v>
      </c>
      <c r="CR30" s="9">
        <v>0.25</v>
      </c>
      <c r="CZ30" s="10" t="s">
        <v>993</v>
      </c>
      <c r="DB30" s="10" t="s">
        <v>951</v>
      </c>
      <c r="DC30" s="11" t="s">
        <v>1047</v>
      </c>
      <c r="DG30" s="11" t="s">
        <v>1717</v>
      </c>
      <c r="DS30" s="65" t="s">
        <v>772</v>
      </c>
      <c r="DT30" s="65" t="s">
        <v>43</v>
      </c>
      <c r="DU30" s="66">
        <v>0.15</v>
      </c>
      <c r="DV30" s="66">
        <v>0.1</v>
      </c>
      <c r="DW30" s="66">
        <v>0.25</v>
      </c>
      <c r="DX30" s="33" t="s">
        <v>1438</v>
      </c>
      <c r="DY30" s="54"/>
      <c r="DZ30" s="59" t="s">
        <v>1315</v>
      </c>
      <c r="EA30" s="64"/>
      <c r="EB30" s="103"/>
    </row>
    <row r="31" spans="1:132" ht="15" customHeight="1" x14ac:dyDescent="0.2">
      <c r="A31" s="8"/>
      <c r="B31" s="8"/>
      <c r="C31" s="8"/>
      <c r="D31" s="8"/>
      <c r="E31" s="8"/>
      <c r="F31" s="8"/>
      <c r="G31" s="8"/>
      <c r="H31" s="8"/>
      <c r="I31" s="8"/>
      <c r="J31" s="8"/>
      <c r="K31" s="8"/>
      <c r="L31" s="8" t="s">
        <v>1371</v>
      </c>
      <c r="M31" s="8" t="s">
        <v>61</v>
      </c>
      <c r="N31" s="9">
        <v>0.15</v>
      </c>
      <c r="O31" s="9">
        <v>0.1</v>
      </c>
      <c r="P31" s="9">
        <v>0.25</v>
      </c>
      <c r="Q31" s="8"/>
      <c r="R31" s="8"/>
      <c r="S31" s="8"/>
      <c r="T31" s="8"/>
      <c r="U31" s="8"/>
      <c r="V31" s="8" t="s">
        <v>131</v>
      </c>
      <c r="W31" s="8" t="s">
        <v>43</v>
      </c>
      <c r="X31" s="9">
        <v>0.15</v>
      </c>
      <c r="Y31" s="9">
        <v>0.1</v>
      </c>
      <c r="Z31" s="9">
        <v>0.25</v>
      </c>
      <c r="AA31" s="8" t="s">
        <v>184</v>
      </c>
      <c r="AB31" s="8" t="s">
        <v>166</v>
      </c>
      <c r="AC31" s="9">
        <v>0.15</v>
      </c>
      <c r="AD31" s="9">
        <v>0.1</v>
      </c>
      <c r="AE31" s="9">
        <v>0.25</v>
      </c>
      <c r="AF31" s="8" t="s">
        <v>218</v>
      </c>
      <c r="AG31" s="8" t="s">
        <v>43</v>
      </c>
      <c r="AH31" s="9">
        <v>0.15</v>
      </c>
      <c r="AI31" s="9">
        <v>0.1</v>
      </c>
      <c r="AJ31" s="9">
        <v>0.25</v>
      </c>
      <c r="AK31" s="8" t="s">
        <v>240</v>
      </c>
      <c r="AL31" s="8" t="s">
        <v>166</v>
      </c>
      <c r="AM31" s="9">
        <v>0.15</v>
      </c>
      <c r="AN31" s="9">
        <v>0.1</v>
      </c>
      <c r="AO31" s="9">
        <v>0.25</v>
      </c>
      <c r="AP31" s="8" t="s">
        <v>900</v>
      </c>
      <c r="AQ31" s="8" t="s">
        <v>56</v>
      </c>
      <c r="AR31" s="9">
        <v>0.15</v>
      </c>
      <c r="AS31" s="9">
        <v>0.1</v>
      </c>
      <c r="AT31" s="9">
        <v>0.25</v>
      </c>
      <c r="AU31" s="8" t="s">
        <v>1238</v>
      </c>
      <c r="AV31" s="8" t="s">
        <v>166</v>
      </c>
      <c r="AW31" s="9">
        <v>0.15</v>
      </c>
      <c r="AX31" s="9">
        <v>0.1</v>
      </c>
      <c r="AY31" s="9">
        <v>0.25</v>
      </c>
      <c r="AZ31" s="15" t="s">
        <v>445</v>
      </c>
      <c r="BA31" s="8" t="s">
        <v>166</v>
      </c>
      <c r="BB31" s="8">
        <v>0</v>
      </c>
      <c r="BC31" s="9">
        <v>0.1</v>
      </c>
      <c r="BD31" s="9">
        <v>0.1</v>
      </c>
      <c r="BE31" s="8"/>
      <c r="BF31" s="8"/>
      <c r="BG31" s="8"/>
      <c r="BH31" s="8"/>
      <c r="BI31" s="8"/>
      <c r="BJ31" s="8" t="s">
        <v>405</v>
      </c>
      <c r="BK31" s="8" t="s">
        <v>166</v>
      </c>
      <c r="BL31" s="9">
        <v>0.15</v>
      </c>
      <c r="BM31" s="9">
        <v>0.1</v>
      </c>
      <c r="BN31" s="9">
        <v>0.25</v>
      </c>
      <c r="BO31" s="31" t="s">
        <v>1408</v>
      </c>
      <c r="BP31" s="31" t="s">
        <v>370</v>
      </c>
      <c r="BQ31" s="32">
        <v>0.15</v>
      </c>
      <c r="BR31" s="32">
        <v>0.1</v>
      </c>
      <c r="BS31" s="32">
        <v>0.25</v>
      </c>
      <c r="BT31" s="39" t="s">
        <v>1449</v>
      </c>
      <c r="BU31" s="37" t="s">
        <v>43</v>
      </c>
      <c r="BV31" s="38">
        <v>0.15</v>
      </c>
      <c r="BW31" s="38">
        <v>0.1</v>
      </c>
      <c r="BX31" s="38">
        <v>0.25</v>
      </c>
      <c r="BY31" s="21" t="s">
        <v>492</v>
      </c>
      <c r="BZ31" s="21" t="s">
        <v>166</v>
      </c>
      <c r="CA31" s="18">
        <v>0.15</v>
      </c>
      <c r="CB31" s="18">
        <v>0.1</v>
      </c>
      <c r="CC31" s="18">
        <v>0.25</v>
      </c>
      <c r="CD31" s="44" t="s">
        <v>640</v>
      </c>
      <c r="CE31" s="46" t="s">
        <v>370</v>
      </c>
      <c r="CF31" s="45">
        <v>0.15</v>
      </c>
      <c r="CG31" s="45">
        <v>0.1</v>
      </c>
      <c r="CH31" s="45">
        <v>0.25</v>
      </c>
      <c r="CI31" s="10" t="s">
        <v>569</v>
      </c>
      <c r="CJ31" s="8" t="s">
        <v>43</v>
      </c>
      <c r="CK31" s="9">
        <v>0.15</v>
      </c>
      <c r="CL31" s="9">
        <v>0.1</v>
      </c>
      <c r="CM31" s="9">
        <v>0.25</v>
      </c>
      <c r="CN31" s="10" t="s">
        <v>595</v>
      </c>
      <c r="CO31" s="8" t="s">
        <v>550</v>
      </c>
      <c r="CP31" s="9">
        <v>0.15</v>
      </c>
      <c r="CQ31" s="9">
        <v>0.1</v>
      </c>
      <c r="CR31" s="9">
        <v>0.25</v>
      </c>
      <c r="CZ31" s="10" t="s">
        <v>993</v>
      </c>
      <c r="DB31" s="10" t="s">
        <v>951</v>
      </c>
      <c r="DG31" s="11" t="s">
        <v>1717</v>
      </c>
      <c r="DS31" s="65" t="s">
        <v>773</v>
      </c>
      <c r="DT31" s="65" t="s">
        <v>43</v>
      </c>
      <c r="DU31" s="66">
        <v>0.15</v>
      </c>
      <c r="DV31" s="66">
        <v>0.1</v>
      </c>
      <c r="DW31" s="66">
        <v>0.25</v>
      </c>
      <c r="DX31" s="35" t="s">
        <v>1174</v>
      </c>
      <c r="DY31" s="57" t="s">
        <v>1450</v>
      </c>
      <c r="DZ31" s="59" t="s">
        <v>1315</v>
      </c>
      <c r="EA31" s="63" t="s">
        <v>1446</v>
      </c>
      <c r="EB31" s="103"/>
    </row>
    <row r="32" spans="1:132" ht="15" customHeight="1" x14ac:dyDescent="0.2">
      <c r="A32" s="8"/>
      <c r="B32" s="8"/>
      <c r="C32" s="8"/>
      <c r="D32" s="8"/>
      <c r="E32" s="8"/>
      <c r="F32" s="8"/>
      <c r="G32" s="8"/>
      <c r="H32" s="8"/>
      <c r="I32" s="8"/>
      <c r="J32" s="8"/>
      <c r="K32" s="8"/>
      <c r="L32" s="8" t="s">
        <v>1372</v>
      </c>
      <c r="M32" s="8" t="s">
        <v>61</v>
      </c>
      <c r="N32" s="9">
        <v>0.15</v>
      </c>
      <c r="O32" s="9">
        <v>0.1</v>
      </c>
      <c r="P32" s="9">
        <v>0.25</v>
      </c>
      <c r="Q32" s="8"/>
      <c r="R32" s="8"/>
      <c r="S32" s="8"/>
      <c r="T32" s="8"/>
      <c r="U32" s="8"/>
      <c r="V32" s="8" t="s">
        <v>102</v>
      </c>
      <c r="W32" s="8" t="s">
        <v>43</v>
      </c>
      <c r="X32" s="9">
        <v>0.15</v>
      </c>
      <c r="Y32" s="9">
        <v>0.1</v>
      </c>
      <c r="Z32" s="9">
        <v>0.25</v>
      </c>
      <c r="AA32" s="8" t="s">
        <v>185</v>
      </c>
      <c r="AB32" s="8" t="s">
        <v>166</v>
      </c>
      <c r="AC32" s="9">
        <v>0.15</v>
      </c>
      <c r="AD32" s="9">
        <v>0.1</v>
      </c>
      <c r="AE32" s="9">
        <v>0.25</v>
      </c>
      <c r="AF32" s="8" t="s">
        <v>219</v>
      </c>
      <c r="AG32" s="8" t="s">
        <v>43</v>
      </c>
      <c r="AH32" s="9">
        <v>0.15</v>
      </c>
      <c r="AI32" s="9">
        <v>0.1</v>
      </c>
      <c r="AJ32" s="9">
        <v>0.25</v>
      </c>
      <c r="AK32" s="8" t="s">
        <v>222</v>
      </c>
      <c r="AL32" s="8" t="s">
        <v>166</v>
      </c>
      <c r="AM32" s="9">
        <v>0.15</v>
      </c>
      <c r="AN32" s="9">
        <v>0.1</v>
      </c>
      <c r="AO32" s="9">
        <v>0.25</v>
      </c>
      <c r="AP32" s="8" t="s">
        <v>307</v>
      </c>
      <c r="AQ32" s="8" t="s">
        <v>43</v>
      </c>
      <c r="AR32" s="9">
        <v>0.15</v>
      </c>
      <c r="AS32" s="9">
        <v>0.1</v>
      </c>
      <c r="AT32" s="9">
        <v>0.25</v>
      </c>
      <c r="AU32" s="8" t="s">
        <v>1239</v>
      </c>
      <c r="AV32" s="8" t="s">
        <v>166</v>
      </c>
      <c r="AW32" s="9">
        <v>0.15</v>
      </c>
      <c r="AX32" s="9">
        <v>0.1</v>
      </c>
      <c r="AY32" s="9">
        <v>0.25</v>
      </c>
      <c r="AZ32" s="15" t="s">
        <v>446</v>
      </c>
      <c r="BA32" s="8" t="s">
        <v>166</v>
      </c>
      <c r="BB32" s="8">
        <v>0</v>
      </c>
      <c r="BC32" s="9">
        <v>0.1</v>
      </c>
      <c r="BD32" s="9">
        <v>0.1</v>
      </c>
      <c r="BE32" s="8"/>
      <c r="BF32" s="8"/>
      <c r="BG32" s="8"/>
      <c r="BH32" s="8"/>
      <c r="BI32" s="8"/>
      <c r="BJ32" s="8" t="s">
        <v>406</v>
      </c>
      <c r="BK32" s="8" t="s">
        <v>166</v>
      </c>
      <c r="BL32" s="9">
        <v>0.15</v>
      </c>
      <c r="BM32" s="9">
        <v>0.1</v>
      </c>
      <c r="BN32" s="9">
        <v>0.25</v>
      </c>
      <c r="BO32" s="31" t="s">
        <v>1409</v>
      </c>
      <c r="BP32" s="31" t="s">
        <v>170</v>
      </c>
      <c r="BQ32" s="32">
        <v>0.15</v>
      </c>
      <c r="BR32" s="32">
        <v>0.1</v>
      </c>
      <c r="BS32" s="32">
        <v>0.25</v>
      </c>
      <c r="BT32" s="41" t="s">
        <v>1411</v>
      </c>
      <c r="BU32" s="37" t="s">
        <v>166</v>
      </c>
      <c r="BV32" s="38">
        <v>0.15</v>
      </c>
      <c r="BW32" s="38">
        <v>0.1</v>
      </c>
      <c r="BX32" s="38">
        <v>0.25</v>
      </c>
      <c r="BY32" s="21" t="s">
        <v>1606</v>
      </c>
      <c r="BZ32" s="21" t="s">
        <v>370</v>
      </c>
      <c r="CA32" s="18">
        <v>0.15</v>
      </c>
      <c r="CB32" s="18">
        <v>0.1</v>
      </c>
      <c r="CC32" s="18">
        <v>0.25</v>
      </c>
      <c r="CD32" s="44" t="s">
        <v>835</v>
      </c>
      <c r="CE32" s="44" t="s">
        <v>166</v>
      </c>
      <c r="CF32" s="45">
        <v>0.15</v>
      </c>
      <c r="CG32" s="45">
        <v>0.1</v>
      </c>
      <c r="CH32" s="45">
        <v>0.25</v>
      </c>
      <c r="CI32" s="10" t="s">
        <v>570</v>
      </c>
      <c r="CJ32" s="8" t="s">
        <v>43</v>
      </c>
      <c r="CK32" s="9">
        <v>0.15</v>
      </c>
      <c r="CL32" s="9">
        <v>0.1</v>
      </c>
      <c r="CM32" s="9">
        <v>0.25</v>
      </c>
      <c r="CN32" s="10" t="s">
        <v>562</v>
      </c>
      <c r="CO32" s="8" t="s">
        <v>550</v>
      </c>
      <c r="CP32" s="9">
        <v>0.15</v>
      </c>
      <c r="CQ32" s="9">
        <v>0.1</v>
      </c>
      <c r="CR32" s="9">
        <v>0.25</v>
      </c>
      <c r="CZ32" s="10" t="s">
        <v>993</v>
      </c>
      <c r="DB32" s="10" t="s">
        <v>951</v>
      </c>
      <c r="DF32" s="11" t="s">
        <v>1086</v>
      </c>
      <c r="DG32" s="11" t="s">
        <v>1717</v>
      </c>
      <c r="DS32" s="65" t="s">
        <v>774</v>
      </c>
      <c r="DT32" s="65" t="s">
        <v>43</v>
      </c>
      <c r="DU32" s="66">
        <v>0.15</v>
      </c>
      <c r="DV32" s="66">
        <v>0.1</v>
      </c>
      <c r="DW32" s="66">
        <v>0.25</v>
      </c>
      <c r="DX32" s="34"/>
      <c r="DY32" s="56" t="s">
        <v>1463</v>
      </c>
      <c r="DZ32" s="59" t="s">
        <v>1316</v>
      </c>
      <c r="EA32" s="63" t="s">
        <v>1446</v>
      </c>
      <c r="EB32" s="103"/>
    </row>
    <row r="33" spans="1:132" ht="15" customHeight="1" x14ac:dyDescent="0.2">
      <c r="A33" s="8"/>
      <c r="B33" s="8"/>
      <c r="C33" s="8"/>
      <c r="D33" s="8"/>
      <c r="E33" s="8"/>
      <c r="F33" s="8"/>
      <c r="G33" s="8"/>
      <c r="H33" s="8"/>
      <c r="I33" s="8"/>
      <c r="J33" s="8"/>
      <c r="K33" s="8"/>
      <c r="L33" s="8" t="s">
        <v>1373</v>
      </c>
      <c r="M33" s="8" t="s">
        <v>61</v>
      </c>
      <c r="N33" s="9">
        <v>0.15</v>
      </c>
      <c r="O33" s="9">
        <v>0.1</v>
      </c>
      <c r="P33" s="9">
        <v>0.25</v>
      </c>
      <c r="Q33" s="8"/>
      <c r="R33" s="8"/>
      <c r="S33" s="8"/>
      <c r="T33" s="8"/>
      <c r="U33" s="8"/>
      <c r="V33" s="8" t="s">
        <v>1000</v>
      </c>
      <c r="W33" s="8" t="s">
        <v>43</v>
      </c>
      <c r="X33" s="9">
        <v>0.15</v>
      </c>
      <c r="Y33" s="9">
        <v>0.1</v>
      </c>
      <c r="Z33" s="9">
        <v>0.25</v>
      </c>
      <c r="AA33" s="8" t="s">
        <v>186</v>
      </c>
      <c r="AB33" s="8" t="s">
        <v>166</v>
      </c>
      <c r="AC33" s="9">
        <v>0.15</v>
      </c>
      <c r="AD33" s="9">
        <v>0.1</v>
      </c>
      <c r="AE33" s="9">
        <v>0.25</v>
      </c>
      <c r="AF33" s="8" t="s">
        <v>220</v>
      </c>
      <c r="AG33" s="8" t="s">
        <v>43</v>
      </c>
      <c r="AH33" s="9">
        <v>0.15</v>
      </c>
      <c r="AI33" s="9">
        <v>0.1</v>
      </c>
      <c r="AJ33" s="9">
        <v>0.25</v>
      </c>
      <c r="AK33" s="8" t="s">
        <v>230</v>
      </c>
      <c r="AL33" s="8" t="s">
        <v>166</v>
      </c>
      <c r="AM33" s="9">
        <v>0.15</v>
      </c>
      <c r="AN33" s="9">
        <v>0.1</v>
      </c>
      <c r="AO33" s="9">
        <v>0.25</v>
      </c>
      <c r="AP33" s="8" t="s">
        <v>901</v>
      </c>
      <c r="AQ33" s="8" t="s">
        <v>56</v>
      </c>
      <c r="AR33" s="9">
        <v>0.15</v>
      </c>
      <c r="AS33" s="9">
        <v>0.1</v>
      </c>
      <c r="AT33" s="9">
        <v>0.25</v>
      </c>
      <c r="AU33" s="8" t="s">
        <v>1240</v>
      </c>
      <c r="AV33" s="8" t="s">
        <v>166</v>
      </c>
      <c r="AW33" s="9">
        <v>0.15</v>
      </c>
      <c r="AX33" s="9">
        <v>0.1</v>
      </c>
      <c r="AY33" s="9">
        <v>0.25</v>
      </c>
      <c r="AZ33" s="15" t="s">
        <v>422</v>
      </c>
      <c r="BA33" s="8" t="s">
        <v>166</v>
      </c>
      <c r="BB33" s="8">
        <v>0</v>
      </c>
      <c r="BC33" s="9">
        <v>0.1</v>
      </c>
      <c r="BD33" s="9">
        <v>0.1</v>
      </c>
      <c r="BE33" s="8"/>
      <c r="BF33" s="8"/>
      <c r="BG33" s="8"/>
      <c r="BH33" s="8"/>
      <c r="BI33" s="8"/>
      <c r="BJ33" s="8" t="s">
        <v>407</v>
      </c>
      <c r="BK33" s="8" t="s">
        <v>166</v>
      </c>
      <c r="BL33" s="9">
        <v>0.15</v>
      </c>
      <c r="BM33" s="9">
        <v>0.1</v>
      </c>
      <c r="BN33" s="9">
        <v>0.25</v>
      </c>
      <c r="BO33" s="31" t="s">
        <v>436</v>
      </c>
      <c r="BP33" s="31" t="s">
        <v>166</v>
      </c>
      <c r="BQ33" s="32">
        <v>0.15</v>
      </c>
      <c r="BR33" s="32">
        <v>0.1</v>
      </c>
      <c r="BS33" s="32">
        <v>0.25</v>
      </c>
      <c r="BT33" s="41" t="s">
        <v>652</v>
      </c>
      <c r="BU33" s="41" t="s">
        <v>43</v>
      </c>
      <c r="BV33" s="38">
        <v>0.15</v>
      </c>
      <c r="BW33" s="38">
        <v>0.1</v>
      </c>
      <c r="BX33" s="38">
        <v>0.25</v>
      </c>
      <c r="BY33" s="21" t="s">
        <v>1607</v>
      </c>
      <c r="BZ33" s="21" t="s">
        <v>370</v>
      </c>
      <c r="CA33" s="18">
        <v>0.15</v>
      </c>
      <c r="CB33" s="18">
        <v>0.1</v>
      </c>
      <c r="CC33" s="18">
        <v>0.25</v>
      </c>
      <c r="CD33" s="44" t="s">
        <v>641</v>
      </c>
      <c r="CE33" s="44" t="s">
        <v>43</v>
      </c>
      <c r="CF33" s="45">
        <v>0.15</v>
      </c>
      <c r="CG33" s="45">
        <v>0.1</v>
      </c>
      <c r="CH33" s="45">
        <v>0.25</v>
      </c>
      <c r="CI33" s="10" t="s">
        <v>571</v>
      </c>
      <c r="CJ33" s="8" t="s">
        <v>43</v>
      </c>
      <c r="CK33" s="9">
        <v>0.15</v>
      </c>
      <c r="CL33" s="9">
        <v>0.1</v>
      </c>
      <c r="CM33" s="9">
        <v>0.25</v>
      </c>
      <c r="CN33" s="8" t="s">
        <v>597</v>
      </c>
      <c r="CO33" s="8" t="s">
        <v>43</v>
      </c>
      <c r="CP33" s="9">
        <v>0.15</v>
      </c>
      <c r="CQ33" s="9">
        <v>0.1</v>
      </c>
      <c r="CR33" s="9">
        <v>0.25</v>
      </c>
      <c r="CZ33" s="10" t="s">
        <v>993</v>
      </c>
      <c r="DB33" s="11" t="s">
        <v>1040</v>
      </c>
      <c r="DG33" s="11" t="s">
        <v>1717</v>
      </c>
      <c r="DH33" s="11" t="s">
        <v>1120</v>
      </c>
      <c r="DS33" s="65" t="s">
        <v>775</v>
      </c>
      <c r="DT33" s="65" t="s">
        <v>43</v>
      </c>
      <c r="DU33" s="66">
        <v>0.15</v>
      </c>
      <c r="DV33" s="66">
        <v>0.1</v>
      </c>
      <c r="DW33" s="66">
        <v>0.25</v>
      </c>
      <c r="DX33" s="34"/>
      <c r="DY33" s="56" t="s">
        <v>1657</v>
      </c>
      <c r="DZ33" s="59" t="s">
        <v>1316</v>
      </c>
      <c r="EA33" s="64" t="s">
        <v>1447</v>
      </c>
      <c r="EB33" s="103"/>
    </row>
    <row r="34" spans="1:132" ht="15" customHeight="1" x14ac:dyDescent="0.2">
      <c r="A34" s="8"/>
      <c r="B34" s="8"/>
      <c r="C34" s="8"/>
      <c r="D34" s="8"/>
      <c r="E34" s="8"/>
      <c r="F34" s="8"/>
      <c r="G34" s="8"/>
      <c r="H34" s="8"/>
      <c r="I34" s="8"/>
      <c r="J34" s="8"/>
      <c r="K34" s="8"/>
      <c r="L34" s="10" t="s">
        <v>1388</v>
      </c>
      <c r="M34" s="8" t="s">
        <v>61</v>
      </c>
      <c r="N34" s="9">
        <v>0.15</v>
      </c>
      <c r="O34" s="9">
        <v>0.1</v>
      </c>
      <c r="P34" s="9">
        <v>0.25</v>
      </c>
      <c r="Q34" s="8"/>
      <c r="R34" s="8"/>
      <c r="S34" s="8"/>
      <c r="T34" s="8"/>
      <c r="U34" s="8"/>
      <c r="V34" s="8" t="s">
        <v>1001</v>
      </c>
      <c r="W34" s="8" t="s">
        <v>43</v>
      </c>
      <c r="X34" s="9">
        <v>0.15</v>
      </c>
      <c r="Y34" s="9">
        <v>0.1</v>
      </c>
      <c r="Z34" s="9">
        <v>0.25</v>
      </c>
      <c r="AA34" s="8" t="s">
        <v>187</v>
      </c>
      <c r="AB34" s="8" t="s">
        <v>166</v>
      </c>
      <c r="AC34" s="9">
        <v>0.15</v>
      </c>
      <c r="AD34" s="9">
        <v>0.1</v>
      </c>
      <c r="AE34" s="9">
        <v>0.25</v>
      </c>
      <c r="AF34" s="8" t="s">
        <v>319</v>
      </c>
      <c r="AG34" s="8" t="s">
        <v>166</v>
      </c>
      <c r="AH34" s="9">
        <v>0.15</v>
      </c>
      <c r="AI34" s="9">
        <v>0.1</v>
      </c>
      <c r="AJ34" s="9">
        <v>0.25</v>
      </c>
      <c r="AK34" s="8" t="s">
        <v>229</v>
      </c>
      <c r="AL34" s="8" t="s">
        <v>166</v>
      </c>
      <c r="AM34" s="9">
        <v>0.15</v>
      </c>
      <c r="AN34" s="9">
        <v>0.1</v>
      </c>
      <c r="AO34" s="9">
        <v>0.25</v>
      </c>
      <c r="AP34" s="8" t="s">
        <v>902</v>
      </c>
      <c r="AQ34" s="8" t="s">
        <v>43</v>
      </c>
      <c r="AR34" s="9">
        <v>0.15</v>
      </c>
      <c r="AS34" s="9">
        <v>0.1</v>
      </c>
      <c r="AT34" s="9">
        <v>0.25</v>
      </c>
      <c r="AU34" s="8" t="s">
        <v>1241</v>
      </c>
      <c r="AV34" s="8" t="s">
        <v>166</v>
      </c>
      <c r="AW34" s="9">
        <v>0.15</v>
      </c>
      <c r="AX34" s="9">
        <v>0.1</v>
      </c>
      <c r="AY34" s="9">
        <v>0.25</v>
      </c>
      <c r="AZ34" s="8" t="s">
        <v>425</v>
      </c>
      <c r="BA34" s="8" t="s">
        <v>166</v>
      </c>
      <c r="BB34" s="8">
        <v>0</v>
      </c>
      <c r="BC34" s="9">
        <v>0.1</v>
      </c>
      <c r="BD34" s="9">
        <v>0.1</v>
      </c>
      <c r="BE34" s="8"/>
      <c r="BF34" s="8"/>
      <c r="BG34" s="8"/>
      <c r="BH34" s="8"/>
      <c r="BI34" s="8"/>
      <c r="BJ34" s="8" t="s">
        <v>408</v>
      </c>
      <c r="BK34" s="8" t="s">
        <v>166</v>
      </c>
      <c r="BL34" s="9">
        <v>0.15</v>
      </c>
      <c r="BM34" s="9">
        <v>0.1</v>
      </c>
      <c r="BN34" s="9">
        <v>0.25</v>
      </c>
      <c r="BO34" s="31" t="s">
        <v>437</v>
      </c>
      <c r="BP34" s="31" t="s">
        <v>166</v>
      </c>
      <c r="BQ34" s="32">
        <v>0.15</v>
      </c>
      <c r="BR34" s="32">
        <v>0.1</v>
      </c>
      <c r="BS34" s="32">
        <v>0.25</v>
      </c>
      <c r="BT34" s="41" t="s">
        <v>1413</v>
      </c>
      <c r="BU34" s="41" t="s">
        <v>43</v>
      </c>
      <c r="BV34" s="38">
        <v>0.15</v>
      </c>
      <c r="BW34" s="38">
        <v>0.1</v>
      </c>
      <c r="BX34" s="38">
        <v>0.25</v>
      </c>
      <c r="BY34" s="21" t="s">
        <v>1608</v>
      </c>
      <c r="BZ34" s="21" t="s">
        <v>370</v>
      </c>
      <c r="CA34" s="18">
        <v>0.15</v>
      </c>
      <c r="CB34" s="18">
        <v>0.1</v>
      </c>
      <c r="CC34" s="18">
        <v>0.25</v>
      </c>
      <c r="CD34" s="46" t="s">
        <v>838</v>
      </c>
      <c r="CE34" s="46" t="s">
        <v>166</v>
      </c>
      <c r="CF34" s="45">
        <v>0.15</v>
      </c>
      <c r="CG34" s="45">
        <v>0.1</v>
      </c>
      <c r="CH34" s="45">
        <v>0.25</v>
      </c>
      <c r="CI34" s="10" t="s">
        <v>572</v>
      </c>
      <c r="CJ34" s="8" t="s">
        <v>43</v>
      </c>
      <c r="CK34" s="9">
        <v>0.15</v>
      </c>
      <c r="CL34" s="9">
        <v>0.1</v>
      </c>
      <c r="CM34" s="9">
        <v>0.25</v>
      </c>
      <c r="CN34" s="10" t="s">
        <v>598</v>
      </c>
      <c r="CO34" s="8" t="s">
        <v>43</v>
      </c>
      <c r="CP34" s="9">
        <v>0.15</v>
      </c>
      <c r="CQ34" s="9">
        <v>0.1</v>
      </c>
      <c r="CR34" s="9">
        <v>0.25</v>
      </c>
      <c r="CZ34" s="10" t="s">
        <v>993</v>
      </c>
      <c r="DB34" s="11" t="s">
        <v>1041</v>
      </c>
      <c r="DD34" s="11" t="s">
        <v>1015</v>
      </c>
      <c r="DG34" s="11" t="s">
        <v>1717</v>
      </c>
      <c r="DS34" s="65" t="s">
        <v>776</v>
      </c>
      <c r="DT34" s="65" t="s">
        <v>43</v>
      </c>
      <c r="DU34" s="66">
        <v>0.15</v>
      </c>
      <c r="DV34" s="66">
        <v>0.1</v>
      </c>
      <c r="DW34" s="66">
        <v>0.25</v>
      </c>
      <c r="DX34" s="34"/>
      <c r="DY34" s="56" t="s">
        <v>1657</v>
      </c>
      <c r="DZ34" s="59" t="s">
        <v>1316</v>
      </c>
      <c r="EA34" s="63" t="s">
        <v>1446</v>
      </c>
      <c r="EB34" s="103"/>
    </row>
    <row r="35" spans="1:132" ht="15" customHeight="1" x14ac:dyDescent="0.2">
      <c r="A35" s="8"/>
      <c r="B35" s="8"/>
      <c r="C35" s="8"/>
      <c r="D35" s="8"/>
      <c r="E35" s="8"/>
      <c r="F35" s="8"/>
      <c r="G35" s="8"/>
      <c r="H35" s="8"/>
      <c r="I35" s="8"/>
      <c r="J35" s="8"/>
      <c r="K35" s="8"/>
      <c r="L35" s="8" t="s">
        <v>1389</v>
      </c>
      <c r="M35" s="8" t="s">
        <v>61</v>
      </c>
      <c r="N35" s="9">
        <v>0.15</v>
      </c>
      <c r="O35" s="9">
        <v>0.1</v>
      </c>
      <c r="P35" s="9">
        <v>0.25</v>
      </c>
      <c r="Q35" s="8"/>
      <c r="R35" s="8"/>
      <c r="S35" s="8"/>
      <c r="T35" s="8"/>
      <c r="U35" s="8"/>
      <c r="V35" s="8" t="s">
        <v>133</v>
      </c>
      <c r="W35" s="8" t="s">
        <v>56</v>
      </c>
      <c r="X35" s="9">
        <v>0.15</v>
      </c>
      <c r="Y35" s="9">
        <v>0.1</v>
      </c>
      <c r="Z35" s="9">
        <v>0.25</v>
      </c>
      <c r="AA35" s="8" t="s">
        <v>333</v>
      </c>
      <c r="AB35" s="8" t="s">
        <v>166</v>
      </c>
      <c r="AC35" s="9">
        <v>0.15</v>
      </c>
      <c r="AD35" s="9">
        <v>0.1</v>
      </c>
      <c r="AE35" s="9">
        <v>0.25</v>
      </c>
      <c r="AF35" s="8" t="s">
        <v>320</v>
      </c>
      <c r="AG35" s="8" t="s">
        <v>166</v>
      </c>
      <c r="AH35" s="9">
        <v>0.15</v>
      </c>
      <c r="AI35" s="9">
        <v>0.1</v>
      </c>
      <c r="AJ35" s="9">
        <v>0.25</v>
      </c>
      <c r="AK35" s="8" t="s">
        <v>225</v>
      </c>
      <c r="AL35" s="8" t="s">
        <v>166</v>
      </c>
      <c r="AM35" s="9">
        <v>0.15</v>
      </c>
      <c r="AN35" s="9">
        <v>0.1</v>
      </c>
      <c r="AO35" s="9">
        <v>0.25</v>
      </c>
      <c r="AP35" s="8" t="s">
        <v>303</v>
      </c>
      <c r="AQ35" s="8" t="s">
        <v>56</v>
      </c>
      <c r="AR35" s="9">
        <v>0.15</v>
      </c>
      <c r="AS35" s="9">
        <v>0.1</v>
      </c>
      <c r="AT35" s="9">
        <v>0.25</v>
      </c>
      <c r="AU35" s="8" t="s">
        <v>1242</v>
      </c>
      <c r="AV35" s="8" t="s">
        <v>166</v>
      </c>
      <c r="AW35" s="9">
        <v>0.15</v>
      </c>
      <c r="AX35" s="9">
        <v>0.1</v>
      </c>
      <c r="AY35" s="9">
        <v>0.25</v>
      </c>
      <c r="AZ35" s="15" t="s">
        <v>469</v>
      </c>
      <c r="BA35" s="8" t="s">
        <v>166</v>
      </c>
      <c r="BB35" s="8">
        <v>0</v>
      </c>
      <c r="BC35" s="9">
        <v>0.1</v>
      </c>
      <c r="BD35" s="9">
        <v>0.1</v>
      </c>
      <c r="BE35" s="8"/>
      <c r="BF35" s="8"/>
      <c r="BG35" s="8"/>
      <c r="BH35" s="8"/>
      <c r="BI35" s="8"/>
      <c r="BJ35" s="8" t="s">
        <v>411</v>
      </c>
      <c r="BK35" s="8" t="s">
        <v>166</v>
      </c>
      <c r="BL35" s="9">
        <v>0.15</v>
      </c>
      <c r="BM35" s="9">
        <v>0.1</v>
      </c>
      <c r="BN35" s="9">
        <v>0.25</v>
      </c>
      <c r="BO35" s="31" t="s">
        <v>438</v>
      </c>
      <c r="BP35" s="31" t="s">
        <v>43</v>
      </c>
      <c r="BQ35" s="32">
        <v>0.15</v>
      </c>
      <c r="BR35" s="32">
        <v>0.1</v>
      </c>
      <c r="BS35" s="32">
        <v>0.25</v>
      </c>
      <c r="BT35" s="41" t="s">
        <v>669</v>
      </c>
      <c r="BU35" s="41" t="s">
        <v>43</v>
      </c>
      <c r="BV35" s="38">
        <v>0.15</v>
      </c>
      <c r="BW35" s="38">
        <v>0.1</v>
      </c>
      <c r="BX35" s="38">
        <v>0.25</v>
      </c>
      <c r="BY35" s="21" t="s">
        <v>1609</v>
      </c>
      <c r="BZ35" s="21" t="s">
        <v>370</v>
      </c>
      <c r="CA35" s="18">
        <v>0.15</v>
      </c>
      <c r="CB35" s="18">
        <v>0.1</v>
      </c>
      <c r="CC35" s="18">
        <v>0.25</v>
      </c>
      <c r="CD35" s="47" t="s">
        <v>839</v>
      </c>
      <c r="CE35" s="44" t="s">
        <v>166</v>
      </c>
      <c r="CF35" s="45">
        <v>0.15</v>
      </c>
      <c r="CG35" s="45">
        <v>0.1</v>
      </c>
      <c r="CH35" s="45">
        <v>0.25</v>
      </c>
      <c r="CI35" s="10" t="s">
        <v>573</v>
      </c>
      <c r="CJ35" s="8" t="s">
        <v>43</v>
      </c>
      <c r="CK35" s="9">
        <v>0.15</v>
      </c>
      <c r="CL35" s="9">
        <v>0.1</v>
      </c>
      <c r="CM35" s="9">
        <v>0.25</v>
      </c>
      <c r="CN35" s="8" t="s">
        <v>601</v>
      </c>
      <c r="CO35" s="8" t="s">
        <v>43</v>
      </c>
      <c r="CP35" s="9">
        <v>0.15</v>
      </c>
      <c r="CQ35" s="9">
        <v>0.1</v>
      </c>
      <c r="CR35" s="9">
        <v>0.25</v>
      </c>
      <c r="CZ35" s="10" t="s">
        <v>993</v>
      </c>
      <c r="DD35" s="11" t="s">
        <v>1016</v>
      </c>
      <c r="DE35" s="11" t="s">
        <v>1702</v>
      </c>
      <c r="DF35" s="11" t="s">
        <v>1085</v>
      </c>
      <c r="DG35" s="11" t="s">
        <v>1717</v>
      </c>
      <c r="DJ35" s="11" t="s">
        <v>1150</v>
      </c>
      <c r="DS35" s="65" t="s">
        <v>777</v>
      </c>
      <c r="DT35" s="65" t="s">
        <v>166</v>
      </c>
      <c r="DU35" s="66">
        <v>0.15</v>
      </c>
      <c r="DV35" s="66">
        <v>0.1</v>
      </c>
      <c r="DW35" s="66">
        <v>0.25</v>
      </c>
      <c r="DX35" s="34"/>
      <c r="DY35" s="56" t="s">
        <v>1657</v>
      </c>
      <c r="DZ35" s="59" t="s">
        <v>1316</v>
      </c>
      <c r="EA35" s="63" t="s">
        <v>1446</v>
      </c>
      <c r="EB35" s="104" t="s">
        <v>1537</v>
      </c>
    </row>
    <row r="36" spans="1:132" ht="15" customHeight="1" x14ac:dyDescent="0.2">
      <c r="A36" s="8"/>
      <c r="B36" s="8"/>
      <c r="C36" s="8"/>
      <c r="D36" s="8"/>
      <c r="E36" s="8"/>
      <c r="F36" s="8"/>
      <c r="G36" s="8"/>
      <c r="H36" s="8"/>
      <c r="I36" s="8"/>
      <c r="J36" s="8"/>
      <c r="K36" s="8"/>
      <c r="L36" s="8"/>
      <c r="M36" s="8"/>
      <c r="N36" s="9"/>
      <c r="O36" s="9"/>
      <c r="P36" s="9"/>
      <c r="Q36" s="8"/>
      <c r="R36" s="8"/>
      <c r="S36" s="8"/>
      <c r="T36" s="8"/>
      <c r="U36" s="8"/>
      <c r="V36" s="8" t="s">
        <v>134</v>
      </c>
      <c r="W36" s="8" t="s">
        <v>43</v>
      </c>
      <c r="X36" s="9">
        <v>0.15</v>
      </c>
      <c r="Y36" s="9">
        <v>0.1</v>
      </c>
      <c r="Z36" s="9">
        <v>0.25</v>
      </c>
      <c r="AA36" s="8" t="s">
        <v>334</v>
      </c>
      <c r="AB36" s="8" t="s">
        <v>166</v>
      </c>
      <c r="AC36" s="9">
        <v>0.15</v>
      </c>
      <c r="AD36" s="9">
        <v>0.1</v>
      </c>
      <c r="AE36" s="9">
        <v>0.25</v>
      </c>
      <c r="AF36" s="8" t="s">
        <v>321</v>
      </c>
      <c r="AG36" s="8" t="s">
        <v>166</v>
      </c>
      <c r="AH36" s="9">
        <v>0.15</v>
      </c>
      <c r="AI36" s="9">
        <v>0.1</v>
      </c>
      <c r="AJ36" s="9">
        <v>0.25</v>
      </c>
      <c r="AK36" s="8" t="s">
        <v>224</v>
      </c>
      <c r="AL36" s="8" t="s">
        <v>166</v>
      </c>
      <c r="AM36" s="9">
        <v>0.15</v>
      </c>
      <c r="AN36" s="9">
        <v>0.1</v>
      </c>
      <c r="AO36" s="9">
        <v>0.25</v>
      </c>
      <c r="AP36" s="8" t="s">
        <v>304</v>
      </c>
      <c r="AQ36" s="8" t="s">
        <v>56</v>
      </c>
      <c r="AR36" s="9">
        <v>0.15</v>
      </c>
      <c r="AS36" s="9">
        <v>0.1</v>
      </c>
      <c r="AT36" s="9">
        <v>0.25</v>
      </c>
      <c r="AU36" s="8" t="s">
        <v>1243</v>
      </c>
      <c r="AV36" s="8" t="s">
        <v>166</v>
      </c>
      <c r="AW36" s="9">
        <v>0.15</v>
      </c>
      <c r="AX36" s="9">
        <v>0.1</v>
      </c>
      <c r="AY36" s="9">
        <v>0.25</v>
      </c>
      <c r="AZ36" s="8" t="s">
        <v>936</v>
      </c>
      <c r="BA36" s="8" t="s">
        <v>166</v>
      </c>
      <c r="BB36" s="8">
        <v>0</v>
      </c>
      <c r="BC36" s="9">
        <v>0.1</v>
      </c>
      <c r="BD36" s="9">
        <v>0.1</v>
      </c>
      <c r="BE36" s="8"/>
      <c r="BF36" s="8"/>
      <c r="BG36" s="8"/>
      <c r="BH36" s="8"/>
      <c r="BI36" s="8"/>
      <c r="BJ36" s="8" t="s">
        <v>412</v>
      </c>
      <c r="BK36" s="8" t="s">
        <v>166</v>
      </c>
      <c r="BL36" s="9">
        <v>0.15</v>
      </c>
      <c r="BM36" s="9">
        <v>0.1</v>
      </c>
      <c r="BN36" s="9">
        <v>0.25</v>
      </c>
      <c r="BO36" s="31" t="s">
        <v>439</v>
      </c>
      <c r="BP36" s="31" t="s">
        <v>166</v>
      </c>
      <c r="BQ36" s="32">
        <v>0.15</v>
      </c>
      <c r="BR36" s="32">
        <v>0.1</v>
      </c>
      <c r="BS36" s="32">
        <v>0.25</v>
      </c>
      <c r="BT36" s="41" t="s">
        <v>670</v>
      </c>
      <c r="BU36" s="41" t="s">
        <v>43</v>
      </c>
      <c r="BV36" s="38">
        <v>0.15</v>
      </c>
      <c r="BW36" s="38">
        <v>0.1</v>
      </c>
      <c r="BX36" s="38">
        <v>0.25</v>
      </c>
      <c r="BY36" s="21" t="s">
        <v>1610</v>
      </c>
      <c r="BZ36" s="21" t="s">
        <v>370</v>
      </c>
      <c r="CA36" s="18">
        <v>0.15</v>
      </c>
      <c r="CB36" s="18">
        <v>0.1</v>
      </c>
      <c r="CC36" s="18">
        <v>0.25</v>
      </c>
      <c r="CD36" s="47" t="s">
        <v>840</v>
      </c>
      <c r="CE36" s="44" t="s">
        <v>166</v>
      </c>
      <c r="CF36" s="45">
        <v>0.15</v>
      </c>
      <c r="CG36" s="45">
        <v>0.1</v>
      </c>
      <c r="CH36" s="45">
        <v>0.25</v>
      </c>
      <c r="CI36" s="13" t="s">
        <v>1641</v>
      </c>
      <c r="CJ36" s="13" t="s">
        <v>43</v>
      </c>
      <c r="CK36" s="14">
        <v>0.15</v>
      </c>
      <c r="CL36" s="14">
        <v>0.1</v>
      </c>
      <c r="CM36" s="14">
        <v>0.25</v>
      </c>
      <c r="CN36" s="10" t="s">
        <v>599</v>
      </c>
      <c r="CO36" s="8" t="s">
        <v>43</v>
      </c>
      <c r="CP36" s="9">
        <v>0.15</v>
      </c>
      <c r="CQ36" s="9">
        <v>0.1</v>
      </c>
      <c r="CR36" s="9">
        <v>0.25</v>
      </c>
      <c r="DD36" s="11" t="s">
        <v>1216</v>
      </c>
      <c r="DE36" s="11" t="s">
        <v>1703</v>
      </c>
      <c r="DF36" s="11" t="s">
        <v>1087</v>
      </c>
      <c r="DG36" s="11" t="s">
        <v>1717</v>
      </c>
      <c r="DH36" s="11" t="s">
        <v>1128</v>
      </c>
      <c r="DJ36" s="11" t="s">
        <v>1151</v>
      </c>
      <c r="DS36" s="65" t="s">
        <v>778</v>
      </c>
      <c r="DT36" s="65" t="s">
        <v>166</v>
      </c>
      <c r="DU36" s="66">
        <v>0.15</v>
      </c>
      <c r="DV36" s="66">
        <v>0.1</v>
      </c>
      <c r="DW36" s="66">
        <v>0.25</v>
      </c>
      <c r="DX36" s="33" t="s">
        <v>1438</v>
      </c>
      <c r="DY36" s="56" t="s">
        <v>1657</v>
      </c>
      <c r="DZ36" s="59" t="s">
        <v>1316</v>
      </c>
      <c r="EA36" s="63" t="s">
        <v>1446</v>
      </c>
      <c r="EB36" s="103"/>
    </row>
    <row r="37" spans="1:132" ht="15" customHeight="1" x14ac:dyDescent="0.2">
      <c r="A37" s="8"/>
      <c r="B37" s="8"/>
      <c r="C37" s="8"/>
      <c r="D37" s="8"/>
      <c r="E37" s="8"/>
      <c r="F37" s="8"/>
      <c r="G37" s="8"/>
      <c r="H37" s="8"/>
      <c r="I37" s="8"/>
      <c r="J37" s="8"/>
      <c r="K37" s="8"/>
      <c r="Q37" s="8"/>
      <c r="R37" s="8"/>
      <c r="S37" s="8"/>
      <c r="T37" s="8"/>
      <c r="U37" s="8"/>
      <c r="V37" s="8" t="s">
        <v>147</v>
      </c>
      <c r="W37" s="8" t="s">
        <v>81</v>
      </c>
      <c r="X37" s="9">
        <v>0.15</v>
      </c>
      <c r="Y37" s="9">
        <v>0.1</v>
      </c>
      <c r="Z37" s="9">
        <v>0.25</v>
      </c>
      <c r="AA37" s="8" t="s">
        <v>188</v>
      </c>
      <c r="AB37" s="8" t="s">
        <v>166</v>
      </c>
      <c r="AC37" s="9">
        <v>0.15</v>
      </c>
      <c r="AD37" s="9">
        <v>0.1</v>
      </c>
      <c r="AE37" s="9">
        <v>0.25</v>
      </c>
      <c r="AF37" s="8" t="s">
        <v>323</v>
      </c>
      <c r="AG37" s="8" t="s">
        <v>166</v>
      </c>
      <c r="AH37" s="9">
        <v>0.15</v>
      </c>
      <c r="AI37" s="9">
        <v>0.1</v>
      </c>
      <c r="AJ37" s="9">
        <v>0.25</v>
      </c>
      <c r="AK37" s="8" t="s">
        <v>227</v>
      </c>
      <c r="AL37" s="8" t="s">
        <v>43</v>
      </c>
      <c r="AM37" s="9">
        <v>0.15</v>
      </c>
      <c r="AN37" s="9">
        <v>0.1</v>
      </c>
      <c r="AO37" s="9">
        <v>0.25</v>
      </c>
      <c r="AP37" s="8" t="s">
        <v>967</v>
      </c>
      <c r="AQ37" s="8" t="s">
        <v>56</v>
      </c>
      <c r="AR37" s="9">
        <v>0.15</v>
      </c>
      <c r="AS37" s="9">
        <v>0.1</v>
      </c>
      <c r="AT37" s="9">
        <v>0.25</v>
      </c>
      <c r="AU37" s="8" t="s">
        <v>1244</v>
      </c>
      <c r="AV37" s="8" t="s">
        <v>166</v>
      </c>
      <c r="AW37" s="9">
        <v>0.15</v>
      </c>
      <c r="AX37" s="9">
        <v>0.1</v>
      </c>
      <c r="AY37" s="9">
        <v>0.25</v>
      </c>
      <c r="AZ37" s="13" t="s">
        <v>938</v>
      </c>
      <c r="BA37" s="8" t="s">
        <v>166</v>
      </c>
      <c r="BB37" s="8">
        <v>0</v>
      </c>
      <c r="BC37" s="9">
        <v>0.1</v>
      </c>
      <c r="BD37" s="9">
        <v>0.1</v>
      </c>
      <c r="BE37" s="8"/>
      <c r="BF37" s="8"/>
      <c r="BG37" s="8"/>
      <c r="BH37" s="8"/>
      <c r="BI37" s="8"/>
      <c r="BJ37" s="8" t="s">
        <v>413</v>
      </c>
      <c r="BK37" s="8" t="s">
        <v>166</v>
      </c>
      <c r="BL37" s="9">
        <v>0.15</v>
      </c>
      <c r="BM37" s="9">
        <v>0.1</v>
      </c>
      <c r="BN37" s="9">
        <v>0.25</v>
      </c>
      <c r="BO37" s="31" t="s">
        <v>440</v>
      </c>
      <c r="BP37" s="31" t="s">
        <v>166</v>
      </c>
      <c r="BQ37" s="32">
        <v>0.15</v>
      </c>
      <c r="BR37" s="32">
        <v>0.1</v>
      </c>
      <c r="BS37" s="32">
        <v>0.25</v>
      </c>
      <c r="BT37" s="41" t="s">
        <v>1412</v>
      </c>
      <c r="BU37" s="41" t="s">
        <v>43</v>
      </c>
      <c r="BV37" s="38">
        <v>0.15</v>
      </c>
      <c r="BW37" s="38">
        <v>0.1</v>
      </c>
      <c r="BX37" s="38">
        <v>0.25</v>
      </c>
      <c r="BY37" s="21" t="s">
        <v>861</v>
      </c>
      <c r="BZ37" s="21" t="s">
        <v>370</v>
      </c>
      <c r="CA37" s="18">
        <v>0.15</v>
      </c>
      <c r="CB37" s="18">
        <v>0.1</v>
      </c>
      <c r="CC37" s="18">
        <v>0.25</v>
      </c>
      <c r="CD37" s="199" t="s">
        <v>1433</v>
      </c>
      <c r="CE37" s="46" t="s">
        <v>370</v>
      </c>
      <c r="CF37" s="45">
        <v>0.15</v>
      </c>
      <c r="CG37" s="45">
        <v>0.1</v>
      </c>
      <c r="CH37" s="45">
        <v>0.25</v>
      </c>
      <c r="CI37" s="13" t="s">
        <v>1668</v>
      </c>
      <c r="CJ37" s="13" t="s">
        <v>550</v>
      </c>
      <c r="CK37" s="14">
        <v>0.15</v>
      </c>
      <c r="CL37" s="14">
        <v>0.1</v>
      </c>
      <c r="CM37" s="14">
        <v>0.25</v>
      </c>
      <c r="CN37" s="10" t="s">
        <v>600</v>
      </c>
      <c r="CO37" s="8" t="s">
        <v>43</v>
      </c>
      <c r="CP37" s="9">
        <v>0.15</v>
      </c>
      <c r="CQ37" s="9">
        <v>0.1</v>
      </c>
      <c r="CR37" s="9">
        <v>0.25</v>
      </c>
      <c r="DB37" s="10" t="s">
        <v>985</v>
      </c>
      <c r="DF37" s="11" t="s">
        <v>1087</v>
      </c>
      <c r="DG37" s="11" t="s">
        <v>1717</v>
      </c>
      <c r="DJ37" s="11" t="s">
        <v>1152</v>
      </c>
      <c r="DS37" s="65" t="s">
        <v>779</v>
      </c>
      <c r="DT37" s="65" t="s">
        <v>166</v>
      </c>
      <c r="DU37" s="66">
        <v>0.15</v>
      </c>
      <c r="DV37" s="66">
        <v>0.1</v>
      </c>
      <c r="DW37" s="66">
        <v>0.25</v>
      </c>
      <c r="DX37" s="33" t="s">
        <v>1438</v>
      </c>
      <c r="DY37" s="56" t="s">
        <v>1440</v>
      </c>
      <c r="DZ37" s="60" t="s">
        <v>1169</v>
      </c>
      <c r="EA37" s="63" t="s">
        <v>1446</v>
      </c>
      <c r="EB37" s="104" t="s">
        <v>1538</v>
      </c>
    </row>
    <row r="38" spans="1:132" ht="15" customHeight="1" x14ac:dyDescent="0.2">
      <c r="A38" s="8"/>
      <c r="B38" s="8"/>
      <c r="C38" s="8"/>
      <c r="D38" s="8"/>
      <c r="E38" s="8"/>
      <c r="F38" s="8"/>
      <c r="G38" s="8"/>
      <c r="H38" s="8"/>
      <c r="I38" s="8"/>
      <c r="J38" s="8"/>
      <c r="K38" s="8"/>
      <c r="Q38" s="8"/>
      <c r="R38" s="8"/>
      <c r="S38" s="8"/>
      <c r="T38" s="8"/>
      <c r="U38" s="8"/>
      <c r="V38" s="8" t="s">
        <v>74</v>
      </c>
      <c r="W38" s="8" t="s">
        <v>81</v>
      </c>
      <c r="X38" s="9">
        <v>0.15</v>
      </c>
      <c r="Y38" s="9">
        <v>0.1</v>
      </c>
      <c r="Z38" s="9">
        <v>0.25</v>
      </c>
      <c r="AA38" s="8" t="s">
        <v>189</v>
      </c>
      <c r="AB38" s="8" t="s">
        <v>56</v>
      </c>
      <c r="AC38" s="9">
        <v>0.15</v>
      </c>
      <c r="AD38" s="9">
        <v>0.1</v>
      </c>
      <c r="AE38" s="9">
        <v>0.25</v>
      </c>
      <c r="AF38" s="8" t="s">
        <v>647</v>
      </c>
      <c r="AG38" s="8" t="s">
        <v>43</v>
      </c>
      <c r="AH38" s="9">
        <v>0.15</v>
      </c>
      <c r="AI38" s="9">
        <v>0.1</v>
      </c>
      <c r="AJ38" s="9">
        <v>0.25</v>
      </c>
      <c r="AK38" s="8" t="s">
        <v>243</v>
      </c>
      <c r="AL38" s="8" t="s">
        <v>43</v>
      </c>
      <c r="AM38" s="9">
        <v>0.15</v>
      </c>
      <c r="AN38" s="9">
        <v>0.1</v>
      </c>
      <c r="AO38" s="9">
        <v>0.25</v>
      </c>
      <c r="AP38" s="8" t="s">
        <v>305</v>
      </c>
      <c r="AQ38" s="8" t="s">
        <v>43</v>
      </c>
      <c r="AR38" s="9">
        <v>0.15</v>
      </c>
      <c r="AS38" s="9">
        <v>0.1</v>
      </c>
      <c r="AT38" s="9">
        <v>0.25</v>
      </c>
      <c r="AU38" s="8" t="s">
        <v>1245</v>
      </c>
      <c r="AV38" s="8" t="s">
        <v>166</v>
      </c>
      <c r="AW38" s="9">
        <v>0.15</v>
      </c>
      <c r="AX38" s="9">
        <v>0.1</v>
      </c>
      <c r="AY38" s="9">
        <v>0.25</v>
      </c>
      <c r="AZ38" s="8" t="s">
        <v>365</v>
      </c>
      <c r="BA38" s="8" t="s">
        <v>166</v>
      </c>
      <c r="BB38" s="8">
        <v>0</v>
      </c>
      <c r="BC38" s="9">
        <v>0.1</v>
      </c>
      <c r="BD38" s="9">
        <v>0.1</v>
      </c>
      <c r="BE38" s="8"/>
      <c r="BF38" s="8"/>
      <c r="BG38" s="8"/>
      <c r="BH38" s="8"/>
      <c r="BI38" s="8"/>
      <c r="BJ38" s="8" t="s">
        <v>1154</v>
      </c>
      <c r="BK38" s="8" t="s">
        <v>166</v>
      </c>
      <c r="BL38" s="9">
        <v>0.15</v>
      </c>
      <c r="BM38" s="9">
        <v>0.1</v>
      </c>
      <c r="BN38" s="9">
        <v>0.25</v>
      </c>
      <c r="BO38" s="31" t="s">
        <v>441</v>
      </c>
      <c r="BP38" s="31" t="s">
        <v>166</v>
      </c>
      <c r="BQ38" s="32">
        <v>0.15</v>
      </c>
      <c r="BR38" s="32">
        <v>0.1</v>
      </c>
      <c r="BS38" s="32">
        <v>0.25</v>
      </c>
      <c r="BT38" s="41" t="s">
        <v>1549</v>
      </c>
      <c r="BU38" s="41" t="s">
        <v>43</v>
      </c>
      <c r="BV38" s="38">
        <v>0.15</v>
      </c>
      <c r="BW38" s="38">
        <v>0.1</v>
      </c>
      <c r="BX38" s="38">
        <v>0.25</v>
      </c>
      <c r="BY38" s="21" t="s">
        <v>862</v>
      </c>
      <c r="BZ38" s="21" t="s">
        <v>370</v>
      </c>
      <c r="CA38" s="18">
        <v>0.15</v>
      </c>
      <c r="CB38" s="18">
        <v>0.1</v>
      </c>
      <c r="CC38" s="18">
        <v>0.25</v>
      </c>
      <c r="CD38" s="46" t="s">
        <v>1583</v>
      </c>
      <c r="CE38" s="46" t="s">
        <v>370</v>
      </c>
      <c r="CF38" s="45">
        <v>0.15</v>
      </c>
      <c r="CG38" s="45">
        <v>0.1</v>
      </c>
      <c r="CH38" s="45">
        <v>0.25</v>
      </c>
      <c r="CN38" s="10" t="s">
        <v>603</v>
      </c>
      <c r="CO38" s="8" t="s">
        <v>43</v>
      </c>
      <c r="CP38" s="9">
        <v>0.15</v>
      </c>
      <c r="CQ38" s="9">
        <v>0.1</v>
      </c>
      <c r="CR38" s="9">
        <v>0.25</v>
      </c>
      <c r="DB38" s="10" t="s">
        <v>986</v>
      </c>
      <c r="DF38" s="11" t="s">
        <v>1088</v>
      </c>
      <c r="DG38" s="11" t="s">
        <v>1717</v>
      </c>
      <c r="DH38" s="11" t="s">
        <v>1126</v>
      </c>
      <c r="DJ38" s="11" t="s">
        <v>1153</v>
      </c>
      <c r="DS38" s="65" t="s">
        <v>780</v>
      </c>
      <c r="DT38" s="65" t="s">
        <v>166</v>
      </c>
      <c r="DU38" s="66">
        <v>0.15</v>
      </c>
      <c r="DV38" s="66">
        <v>0.1</v>
      </c>
      <c r="DW38" s="66">
        <v>0.25</v>
      </c>
      <c r="DX38" s="33" t="s">
        <v>1438</v>
      </c>
      <c r="DY38" s="56" t="s">
        <v>1657</v>
      </c>
      <c r="DZ38" s="60" t="s">
        <v>1169</v>
      </c>
      <c r="EA38" s="63" t="s">
        <v>1446</v>
      </c>
      <c r="EB38" s="103"/>
    </row>
    <row r="39" spans="1:132" ht="15" customHeight="1" x14ac:dyDescent="0.2">
      <c r="A39" s="8"/>
      <c r="B39" s="8"/>
      <c r="C39" s="8"/>
      <c r="D39" s="8"/>
      <c r="E39" s="8"/>
      <c r="F39" s="8"/>
      <c r="G39" s="8"/>
      <c r="H39" s="8"/>
      <c r="I39" s="8"/>
      <c r="J39" s="8"/>
      <c r="K39" s="8"/>
      <c r="Q39" s="8"/>
      <c r="R39" s="8"/>
      <c r="S39" s="8"/>
      <c r="T39" s="8"/>
      <c r="U39" s="8"/>
      <c r="V39" s="8" t="s">
        <v>75</v>
      </c>
      <c r="W39" s="8" t="s">
        <v>81</v>
      </c>
      <c r="X39" s="9">
        <v>0.15</v>
      </c>
      <c r="Y39" s="9">
        <v>0.1</v>
      </c>
      <c r="Z39" s="9">
        <v>0.25</v>
      </c>
      <c r="AA39" s="13" t="s">
        <v>1635</v>
      </c>
      <c r="AB39" s="13" t="s">
        <v>166</v>
      </c>
      <c r="AC39" s="14">
        <v>0.15</v>
      </c>
      <c r="AD39" s="14">
        <v>0.1</v>
      </c>
      <c r="AE39" s="14">
        <v>0.25</v>
      </c>
      <c r="AF39" s="8" t="s">
        <v>428</v>
      </c>
      <c r="AG39" s="8" t="s">
        <v>43</v>
      </c>
      <c r="AH39" s="9">
        <v>0.15</v>
      </c>
      <c r="AI39" s="9">
        <v>0.1</v>
      </c>
      <c r="AJ39" s="9">
        <v>0.25</v>
      </c>
      <c r="AK39" s="8" t="s">
        <v>221</v>
      </c>
      <c r="AL39" s="8" t="s">
        <v>166</v>
      </c>
      <c r="AM39" s="9">
        <v>0.15</v>
      </c>
      <c r="AN39" s="9">
        <v>0.1</v>
      </c>
      <c r="AO39" s="9">
        <v>0.25</v>
      </c>
      <c r="AP39" s="8" t="s">
        <v>470</v>
      </c>
      <c r="AQ39" s="8" t="s">
        <v>43</v>
      </c>
      <c r="AR39" s="9">
        <v>0.15</v>
      </c>
      <c r="AS39" s="9">
        <v>0.1</v>
      </c>
      <c r="AT39" s="9">
        <v>0.25</v>
      </c>
      <c r="AU39" s="8" t="s">
        <v>1246</v>
      </c>
      <c r="AV39" s="8" t="s">
        <v>166</v>
      </c>
      <c r="AW39" s="9">
        <v>0.15</v>
      </c>
      <c r="AX39" s="9">
        <v>0.1</v>
      </c>
      <c r="AY39" s="9">
        <v>0.25</v>
      </c>
      <c r="AZ39" s="8" t="s">
        <v>340</v>
      </c>
      <c r="BA39" s="8" t="s">
        <v>56</v>
      </c>
      <c r="BB39" s="8">
        <v>0</v>
      </c>
      <c r="BC39" s="9">
        <v>0.1</v>
      </c>
      <c r="BD39" s="9">
        <v>0.1</v>
      </c>
      <c r="BE39" s="8"/>
      <c r="BF39" s="8"/>
      <c r="BG39" s="8"/>
      <c r="BH39" s="8"/>
      <c r="BI39" s="8"/>
      <c r="BJ39" s="8" t="s">
        <v>414</v>
      </c>
      <c r="BK39" s="8" t="s">
        <v>166</v>
      </c>
      <c r="BL39" s="9">
        <v>0.15</v>
      </c>
      <c r="BM39" s="9">
        <v>0.1</v>
      </c>
      <c r="BN39" s="9">
        <v>0.25</v>
      </c>
      <c r="BO39" s="31" t="s">
        <v>442</v>
      </c>
      <c r="BP39" s="31" t="s">
        <v>166</v>
      </c>
      <c r="BQ39" s="32">
        <v>0.15</v>
      </c>
      <c r="BR39" s="32">
        <v>0.1</v>
      </c>
      <c r="BS39" s="32">
        <v>0.25</v>
      </c>
      <c r="BT39" s="41" t="s">
        <v>1414</v>
      </c>
      <c r="BU39" s="41" t="s">
        <v>43</v>
      </c>
      <c r="BV39" s="38">
        <v>0.15</v>
      </c>
      <c r="BW39" s="38">
        <v>0.1</v>
      </c>
      <c r="BX39" s="38">
        <v>0.25</v>
      </c>
      <c r="BY39" s="21" t="s">
        <v>863</v>
      </c>
      <c r="BZ39" s="21" t="s">
        <v>370</v>
      </c>
      <c r="CA39" s="18">
        <v>0.15</v>
      </c>
      <c r="CB39" s="18">
        <v>0.1</v>
      </c>
      <c r="CC39" s="18">
        <v>0.25</v>
      </c>
      <c r="CD39" s="46" t="s">
        <v>841</v>
      </c>
      <c r="CE39" s="46" t="s">
        <v>370</v>
      </c>
      <c r="CF39" s="45">
        <v>0.15</v>
      </c>
      <c r="CG39" s="45">
        <v>0.1</v>
      </c>
      <c r="CH39" s="45">
        <v>0.25</v>
      </c>
      <c r="CN39" s="10" t="s">
        <v>604</v>
      </c>
      <c r="CO39" s="8" t="s">
        <v>550</v>
      </c>
      <c r="CP39" s="9">
        <v>0.15</v>
      </c>
      <c r="CQ39" s="9">
        <v>0.1</v>
      </c>
      <c r="CR39" s="9">
        <v>0.25</v>
      </c>
      <c r="DB39" s="10" t="s">
        <v>986</v>
      </c>
      <c r="DC39" s="11" t="s">
        <v>1005</v>
      </c>
      <c r="DD39" s="10" t="s">
        <v>1019</v>
      </c>
      <c r="DF39" s="11" t="s">
        <v>1089</v>
      </c>
      <c r="DG39" s="11" t="s">
        <v>1717</v>
      </c>
      <c r="DH39" s="11" t="s">
        <v>1719</v>
      </c>
      <c r="DS39" s="65" t="s">
        <v>781</v>
      </c>
      <c r="DT39" s="65" t="s">
        <v>166</v>
      </c>
      <c r="DU39" s="66">
        <v>0.15</v>
      </c>
      <c r="DV39" s="66">
        <v>0.1</v>
      </c>
      <c r="DW39" s="66">
        <v>0.25</v>
      </c>
      <c r="DX39" s="33" t="s">
        <v>1438</v>
      </c>
      <c r="DY39" s="56" t="s">
        <v>1657</v>
      </c>
      <c r="DZ39" s="60" t="s">
        <v>1169</v>
      </c>
      <c r="EA39" s="63" t="s">
        <v>1446</v>
      </c>
      <c r="EB39" s="103"/>
    </row>
    <row r="40" spans="1:132" ht="15" customHeight="1" x14ac:dyDescent="0.2">
      <c r="A40" s="8"/>
      <c r="B40" s="8"/>
      <c r="C40" s="8"/>
      <c r="D40" s="8"/>
      <c r="E40" s="8"/>
      <c r="F40" s="8"/>
      <c r="G40" s="8"/>
      <c r="H40" s="8"/>
      <c r="I40" s="8"/>
      <c r="J40" s="8"/>
      <c r="K40" s="8"/>
      <c r="Q40" s="8"/>
      <c r="R40" s="8"/>
      <c r="S40" s="8"/>
      <c r="T40" s="8"/>
      <c r="U40" s="8"/>
      <c r="V40" s="8" t="s">
        <v>928</v>
      </c>
      <c r="W40" s="8" t="s">
        <v>81</v>
      </c>
      <c r="X40" s="9">
        <v>0.15</v>
      </c>
      <c r="Y40" s="9">
        <v>0.1</v>
      </c>
      <c r="Z40" s="9">
        <v>0.25</v>
      </c>
      <c r="AA40" s="13" t="s">
        <v>1636</v>
      </c>
      <c r="AB40" s="13" t="s">
        <v>166</v>
      </c>
      <c r="AC40" s="14">
        <v>0.15</v>
      </c>
      <c r="AD40" s="14">
        <v>0.1</v>
      </c>
      <c r="AE40" s="14">
        <v>0.25</v>
      </c>
      <c r="AF40" s="8" t="s">
        <v>1391</v>
      </c>
      <c r="AG40" s="8" t="s">
        <v>56</v>
      </c>
      <c r="AH40" s="9">
        <v>0.15</v>
      </c>
      <c r="AI40" s="9">
        <v>0.1</v>
      </c>
      <c r="AJ40" s="9">
        <v>0.25</v>
      </c>
      <c r="AK40" s="8" t="s">
        <v>1368</v>
      </c>
      <c r="AL40" s="8" t="s">
        <v>166</v>
      </c>
      <c r="AM40" s="9">
        <v>0.15</v>
      </c>
      <c r="AN40" s="9">
        <v>0.1</v>
      </c>
      <c r="AO40" s="9">
        <v>0.25</v>
      </c>
      <c r="AP40" s="8" t="s">
        <v>306</v>
      </c>
      <c r="AQ40" s="8" t="s">
        <v>43</v>
      </c>
      <c r="AR40" s="9">
        <v>0.15</v>
      </c>
      <c r="AS40" s="9">
        <v>0.1</v>
      </c>
      <c r="AT40" s="9">
        <v>0.25</v>
      </c>
      <c r="AU40" s="8" t="s">
        <v>1247</v>
      </c>
      <c r="AV40" s="8" t="s">
        <v>166</v>
      </c>
      <c r="AW40" s="9">
        <v>0.15</v>
      </c>
      <c r="AX40" s="9">
        <v>0.1</v>
      </c>
      <c r="AY40" s="9">
        <v>0.25</v>
      </c>
      <c r="AZ40" s="10" t="s">
        <v>1364</v>
      </c>
      <c r="BA40" s="8" t="s">
        <v>166</v>
      </c>
      <c r="BB40" s="8">
        <v>0</v>
      </c>
      <c r="BC40" s="9">
        <v>0.1</v>
      </c>
      <c r="BD40" s="9">
        <v>0.1</v>
      </c>
      <c r="BE40" s="8"/>
      <c r="BF40" s="8"/>
      <c r="BG40" s="8"/>
      <c r="BH40" s="8"/>
      <c r="BI40" s="8"/>
      <c r="BJ40" s="8" t="s">
        <v>415</v>
      </c>
      <c r="BK40" s="8" t="s">
        <v>166</v>
      </c>
      <c r="BL40" s="9">
        <v>0.15</v>
      </c>
      <c r="BM40" s="9">
        <v>0.1</v>
      </c>
      <c r="BN40" s="9">
        <v>0.25</v>
      </c>
      <c r="BO40" s="31" t="s">
        <v>443</v>
      </c>
      <c r="BP40" s="31" t="s">
        <v>166</v>
      </c>
      <c r="BQ40" s="32">
        <v>0.15</v>
      </c>
      <c r="BR40" s="32">
        <v>0.1</v>
      </c>
      <c r="BS40" s="32">
        <v>0.25</v>
      </c>
      <c r="BT40" s="41" t="s">
        <v>671</v>
      </c>
      <c r="BU40" s="41" t="s">
        <v>43</v>
      </c>
      <c r="BV40" s="38">
        <v>0.15</v>
      </c>
      <c r="BW40" s="38">
        <v>0.1</v>
      </c>
      <c r="BX40" s="38">
        <v>0.25</v>
      </c>
      <c r="BY40" s="21" t="s">
        <v>864</v>
      </c>
      <c r="BZ40" s="21" t="s">
        <v>370</v>
      </c>
      <c r="CA40" s="18">
        <v>0.15</v>
      </c>
      <c r="CB40" s="18">
        <v>0.1</v>
      </c>
      <c r="CC40" s="18">
        <v>0.25</v>
      </c>
      <c r="CD40" s="46" t="s">
        <v>842</v>
      </c>
      <c r="CE40" s="46" t="s">
        <v>166</v>
      </c>
      <c r="CF40" s="45">
        <v>0.15</v>
      </c>
      <c r="CG40" s="45">
        <v>0.1</v>
      </c>
      <c r="CH40" s="45">
        <v>0.25</v>
      </c>
      <c r="CN40" s="10" t="s">
        <v>605</v>
      </c>
      <c r="CO40" s="8" t="s">
        <v>43</v>
      </c>
      <c r="CP40" s="9">
        <v>0.15</v>
      </c>
      <c r="CQ40" s="9">
        <v>0.1</v>
      </c>
      <c r="CR40" s="9">
        <v>0.25</v>
      </c>
      <c r="DB40" s="10" t="s">
        <v>987</v>
      </c>
      <c r="DC40" s="11" t="s">
        <v>1006</v>
      </c>
      <c r="DE40" s="11" t="s">
        <v>1706</v>
      </c>
      <c r="DF40" s="11" t="s">
        <v>1090</v>
      </c>
      <c r="DG40" s="11" t="s">
        <v>1717</v>
      </c>
      <c r="DS40" s="65" t="s">
        <v>782</v>
      </c>
      <c r="DT40" s="65" t="s">
        <v>166</v>
      </c>
      <c r="DU40" s="66">
        <v>0.15</v>
      </c>
      <c r="DV40" s="66">
        <v>0.1</v>
      </c>
      <c r="DW40" s="66">
        <v>0.25</v>
      </c>
      <c r="DX40" s="33" t="s">
        <v>1438</v>
      </c>
      <c r="DY40" s="56" t="s">
        <v>1657</v>
      </c>
      <c r="DZ40" s="60" t="s">
        <v>1169</v>
      </c>
      <c r="EA40" s="63" t="s">
        <v>1446</v>
      </c>
      <c r="EB40" s="104" t="s">
        <v>1462</v>
      </c>
    </row>
    <row r="41" spans="1:132" ht="15" customHeight="1" x14ac:dyDescent="0.2">
      <c r="A41" s="8"/>
      <c r="B41" s="8"/>
      <c r="C41" s="8"/>
      <c r="D41" s="8"/>
      <c r="E41" s="8"/>
      <c r="F41" s="8"/>
      <c r="G41" s="8"/>
      <c r="H41" s="8"/>
      <c r="I41" s="8"/>
      <c r="J41" s="8"/>
      <c r="K41" s="8"/>
      <c r="Q41" s="8"/>
      <c r="R41" s="8"/>
      <c r="S41" s="8"/>
      <c r="T41" s="8"/>
      <c r="U41" s="8"/>
      <c r="V41" s="8" t="s">
        <v>76</v>
      </c>
      <c r="W41" s="8" t="s">
        <v>81</v>
      </c>
      <c r="X41" s="9">
        <v>0.15</v>
      </c>
      <c r="Y41" s="9">
        <v>0.1</v>
      </c>
      <c r="Z41" s="9">
        <v>0.25</v>
      </c>
      <c r="AA41" s="13" t="s">
        <v>325</v>
      </c>
      <c r="AB41" s="13" t="s">
        <v>166</v>
      </c>
      <c r="AC41" s="14">
        <v>0.15</v>
      </c>
      <c r="AD41" s="14">
        <v>0.1</v>
      </c>
      <c r="AE41" s="14">
        <v>0.25</v>
      </c>
      <c r="AF41" s="8" t="s">
        <v>1392</v>
      </c>
      <c r="AG41" s="8" t="s">
        <v>170</v>
      </c>
      <c r="AH41" s="9">
        <v>0.15</v>
      </c>
      <c r="AI41" s="9">
        <v>0.1</v>
      </c>
      <c r="AJ41" s="9">
        <v>0.25</v>
      </c>
      <c r="AK41" s="8" t="s">
        <v>250</v>
      </c>
      <c r="AL41" s="8" t="s">
        <v>166</v>
      </c>
      <c r="AM41" s="9">
        <v>0.15</v>
      </c>
      <c r="AN41" s="9">
        <v>0.1</v>
      </c>
      <c r="AO41" s="9">
        <v>0.25</v>
      </c>
      <c r="AP41" s="8" t="s">
        <v>310</v>
      </c>
      <c r="AQ41" s="8" t="s">
        <v>43</v>
      </c>
      <c r="AR41" s="9">
        <v>0.15</v>
      </c>
      <c r="AS41" s="9">
        <v>0.1</v>
      </c>
      <c r="AT41" s="9">
        <v>0.25</v>
      </c>
      <c r="AU41" s="8" t="s">
        <v>1248</v>
      </c>
      <c r="AV41" s="8" t="s">
        <v>166</v>
      </c>
      <c r="AW41" s="9">
        <v>0.15</v>
      </c>
      <c r="AX41" s="9">
        <v>0.1</v>
      </c>
      <c r="AY41" s="9">
        <v>0.25</v>
      </c>
      <c r="BE41" s="8"/>
      <c r="BF41" s="8"/>
      <c r="BG41" s="8"/>
      <c r="BH41" s="8"/>
      <c r="BI41" s="8"/>
      <c r="BJ41" s="8" t="s">
        <v>419</v>
      </c>
      <c r="BK41" s="8" t="s">
        <v>166</v>
      </c>
      <c r="BL41" s="9">
        <v>0.15</v>
      </c>
      <c r="BM41" s="9">
        <v>0.1</v>
      </c>
      <c r="BN41" s="9">
        <v>0.25</v>
      </c>
      <c r="BO41" s="31" t="s">
        <v>1406</v>
      </c>
      <c r="BP41" s="31" t="s">
        <v>166</v>
      </c>
      <c r="BQ41" s="32">
        <v>0.15</v>
      </c>
      <c r="BR41" s="32">
        <v>0.1</v>
      </c>
      <c r="BS41" s="32">
        <v>0.25</v>
      </c>
      <c r="BT41" s="41" t="s">
        <v>653</v>
      </c>
      <c r="BU41" s="41" t="s">
        <v>43</v>
      </c>
      <c r="BV41" s="38">
        <v>0.15</v>
      </c>
      <c r="BW41" s="38">
        <v>0.1</v>
      </c>
      <c r="BX41" s="38">
        <v>0.25</v>
      </c>
      <c r="BY41" s="21" t="s">
        <v>865</v>
      </c>
      <c r="BZ41" s="21" t="s">
        <v>370</v>
      </c>
      <c r="CA41" s="18">
        <v>0.15</v>
      </c>
      <c r="CB41" s="18">
        <v>0.1</v>
      </c>
      <c r="CC41" s="18">
        <v>0.25</v>
      </c>
      <c r="CD41" s="46" t="s">
        <v>843</v>
      </c>
      <c r="CE41" s="46" t="s">
        <v>166</v>
      </c>
      <c r="CF41" s="45">
        <v>0.15</v>
      </c>
      <c r="CG41" s="45">
        <v>0.1</v>
      </c>
      <c r="CH41" s="45">
        <v>0.25</v>
      </c>
      <c r="CN41" s="8" t="s">
        <v>606</v>
      </c>
      <c r="CO41" s="8" t="s">
        <v>43</v>
      </c>
      <c r="CP41" s="9">
        <v>0.15</v>
      </c>
      <c r="CQ41" s="9">
        <v>0.1</v>
      </c>
      <c r="CR41" s="9">
        <v>0.25</v>
      </c>
      <c r="DB41" s="10" t="s">
        <v>986</v>
      </c>
      <c r="DC41" s="10" t="s">
        <v>984</v>
      </c>
      <c r="DE41" s="11" t="s">
        <v>1347</v>
      </c>
      <c r="DG41" s="11" t="s">
        <v>1717</v>
      </c>
      <c r="DJ41" s="11" t="s">
        <v>1155</v>
      </c>
      <c r="DS41" s="65" t="s">
        <v>783</v>
      </c>
      <c r="DT41" s="65" t="s">
        <v>166</v>
      </c>
      <c r="DU41" s="66">
        <v>0.15</v>
      </c>
      <c r="DV41" s="66">
        <v>0.1</v>
      </c>
      <c r="DW41" s="66">
        <v>0.25</v>
      </c>
      <c r="DX41" s="33" t="s">
        <v>1438</v>
      </c>
      <c r="DY41" s="56" t="s">
        <v>1657</v>
      </c>
      <c r="DZ41" s="60" t="s">
        <v>1169</v>
      </c>
      <c r="EA41" s="63" t="s">
        <v>1446</v>
      </c>
      <c r="EB41" s="103"/>
    </row>
    <row r="42" spans="1:132" ht="15" customHeight="1" x14ac:dyDescent="0.2">
      <c r="A42" s="8"/>
      <c r="B42" s="8"/>
      <c r="C42" s="8"/>
      <c r="D42" s="8"/>
      <c r="E42" s="8"/>
      <c r="F42" s="8"/>
      <c r="G42" s="8"/>
      <c r="H42" s="8"/>
      <c r="I42" s="8"/>
      <c r="J42" s="8"/>
      <c r="K42" s="8"/>
      <c r="Q42" s="8"/>
      <c r="R42" s="8"/>
      <c r="S42" s="8"/>
      <c r="T42" s="8"/>
      <c r="U42" s="8"/>
      <c r="V42" s="8" t="s">
        <v>77</v>
      </c>
      <c r="W42" s="8" t="s">
        <v>81</v>
      </c>
      <c r="X42" s="9">
        <v>0.15</v>
      </c>
      <c r="Y42" s="9">
        <v>0.1</v>
      </c>
      <c r="Z42" s="9">
        <v>0.25</v>
      </c>
      <c r="AA42" s="8" t="s">
        <v>326</v>
      </c>
      <c r="AB42" s="8" t="s">
        <v>166</v>
      </c>
      <c r="AC42" s="9">
        <v>0.15</v>
      </c>
      <c r="AD42" s="9">
        <v>0.1</v>
      </c>
      <c r="AE42" s="9">
        <v>0.25</v>
      </c>
      <c r="AF42" s="8" t="s">
        <v>1393</v>
      </c>
      <c r="AG42" s="8" t="s">
        <v>56</v>
      </c>
      <c r="AH42" s="9">
        <v>0.15</v>
      </c>
      <c r="AI42" s="9">
        <v>0.1</v>
      </c>
      <c r="AJ42" s="9">
        <v>0.25</v>
      </c>
      <c r="AK42" s="8" t="s">
        <v>251</v>
      </c>
      <c r="AL42" s="8" t="s">
        <v>166</v>
      </c>
      <c r="AM42" s="9">
        <v>0.15</v>
      </c>
      <c r="AN42" s="9">
        <v>0.1</v>
      </c>
      <c r="AO42" s="9">
        <v>0.25</v>
      </c>
      <c r="AP42" s="8" t="s">
        <v>126</v>
      </c>
      <c r="AQ42" s="8" t="s">
        <v>43</v>
      </c>
      <c r="AR42" s="9">
        <v>0.15</v>
      </c>
      <c r="AS42" s="9">
        <v>0.1</v>
      </c>
      <c r="AT42" s="9">
        <v>0.25</v>
      </c>
      <c r="AU42" s="8" t="s">
        <v>1249</v>
      </c>
      <c r="AV42" s="8" t="s">
        <v>166</v>
      </c>
      <c r="AW42" s="9">
        <v>0.15</v>
      </c>
      <c r="AX42" s="9">
        <v>0.1</v>
      </c>
      <c r="AY42" s="9">
        <v>0.25</v>
      </c>
      <c r="AZ42" s="8"/>
      <c r="BA42" s="8"/>
      <c r="BB42" s="8"/>
      <c r="BC42" s="8"/>
      <c r="BD42" s="8"/>
      <c r="BE42" s="8"/>
      <c r="BF42" s="8"/>
      <c r="BG42" s="8"/>
      <c r="BH42" s="8"/>
      <c r="BI42" s="8"/>
      <c r="BJ42" s="8" t="s">
        <v>420</v>
      </c>
      <c r="BK42" s="8" t="s">
        <v>166</v>
      </c>
      <c r="BL42" s="9">
        <v>0.15</v>
      </c>
      <c r="BM42" s="9">
        <v>0.1</v>
      </c>
      <c r="BN42" s="9">
        <v>0.25</v>
      </c>
      <c r="BO42" s="31" t="s">
        <v>1407</v>
      </c>
      <c r="BP42" s="31" t="s">
        <v>166</v>
      </c>
      <c r="BQ42" s="32">
        <v>0.15</v>
      </c>
      <c r="BR42" s="32">
        <v>0.1</v>
      </c>
      <c r="BS42" s="32">
        <v>0.25</v>
      </c>
      <c r="BT42" s="41" t="s">
        <v>672</v>
      </c>
      <c r="BU42" s="41" t="s">
        <v>43</v>
      </c>
      <c r="BV42" s="38">
        <v>0.15</v>
      </c>
      <c r="BW42" s="38">
        <v>0.1</v>
      </c>
      <c r="BX42" s="38">
        <v>0.25</v>
      </c>
      <c r="BY42" s="21" t="s">
        <v>502</v>
      </c>
      <c r="BZ42" s="21" t="s">
        <v>370</v>
      </c>
      <c r="CA42" s="18">
        <v>0.15</v>
      </c>
      <c r="CB42" s="18">
        <v>0.1</v>
      </c>
      <c r="CC42" s="18">
        <v>0.25</v>
      </c>
      <c r="CD42" s="46" t="s">
        <v>844</v>
      </c>
      <c r="CE42" s="46" t="s">
        <v>370</v>
      </c>
      <c r="CF42" s="45">
        <v>0.15</v>
      </c>
      <c r="CG42" s="45">
        <v>0.1</v>
      </c>
      <c r="CH42" s="45">
        <v>0.25</v>
      </c>
      <c r="CN42" s="10" t="s">
        <v>607</v>
      </c>
      <c r="CO42" s="8" t="s">
        <v>43</v>
      </c>
      <c r="CP42" s="9">
        <v>0.15</v>
      </c>
      <c r="CQ42" s="9">
        <v>0.1</v>
      </c>
      <c r="CR42" s="9">
        <v>0.25</v>
      </c>
      <c r="DB42" s="10" t="s">
        <v>985</v>
      </c>
      <c r="DC42" s="11" t="s">
        <v>1004</v>
      </c>
      <c r="DG42" s="11" t="s">
        <v>1717</v>
      </c>
      <c r="DS42" s="65" t="s">
        <v>784</v>
      </c>
      <c r="DT42" s="65" t="s">
        <v>166</v>
      </c>
      <c r="DU42" s="66">
        <v>0.15</v>
      </c>
      <c r="DV42" s="66">
        <v>0.1</v>
      </c>
      <c r="DW42" s="66">
        <v>0.25</v>
      </c>
      <c r="DX42" s="33" t="s">
        <v>1438</v>
      </c>
      <c r="DY42" s="56" t="s">
        <v>1657</v>
      </c>
      <c r="DZ42" s="60" t="s">
        <v>1317</v>
      </c>
      <c r="EA42" s="63" t="s">
        <v>1446</v>
      </c>
      <c r="EB42" s="104" t="s">
        <v>1461</v>
      </c>
    </row>
    <row r="43" spans="1:132" ht="15" customHeight="1" x14ac:dyDescent="0.2">
      <c r="A43" s="8"/>
      <c r="B43" s="8"/>
      <c r="C43" s="8"/>
      <c r="D43" s="8"/>
      <c r="E43" s="8"/>
      <c r="F43" s="8"/>
      <c r="G43" s="8"/>
      <c r="H43" s="8"/>
      <c r="I43" s="8"/>
      <c r="J43" s="8"/>
      <c r="K43" s="8"/>
      <c r="Q43" s="8"/>
      <c r="R43" s="8"/>
      <c r="S43" s="8"/>
      <c r="T43" s="8"/>
      <c r="U43" s="8"/>
      <c r="V43" s="8" t="s">
        <v>929</v>
      </c>
      <c r="W43" s="8" t="s">
        <v>81</v>
      </c>
      <c r="X43" s="9">
        <v>0.15</v>
      </c>
      <c r="Y43" s="9">
        <v>0.1</v>
      </c>
      <c r="Z43" s="9">
        <v>0.25</v>
      </c>
      <c r="AA43" s="8" t="s">
        <v>327</v>
      </c>
      <c r="AB43" s="8" t="s">
        <v>166</v>
      </c>
      <c r="AC43" s="9">
        <v>0.15</v>
      </c>
      <c r="AD43" s="9">
        <v>0.1</v>
      </c>
      <c r="AE43" s="9">
        <v>0.25</v>
      </c>
      <c r="AF43" s="8" t="s">
        <v>1394</v>
      </c>
      <c r="AG43" s="8" t="s">
        <v>170</v>
      </c>
      <c r="AH43" s="9">
        <v>0.15</v>
      </c>
      <c r="AI43" s="9">
        <v>0.1</v>
      </c>
      <c r="AJ43" s="9">
        <v>0.25</v>
      </c>
      <c r="AK43" s="8" t="s">
        <v>252</v>
      </c>
      <c r="AL43" s="8" t="s">
        <v>166</v>
      </c>
      <c r="AM43" s="9">
        <v>0.15</v>
      </c>
      <c r="AN43" s="9">
        <v>0.1</v>
      </c>
      <c r="AO43" s="9">
        <v>0.25</v>
      </c>
      <c r="AP43" s="8" t="s">
        <v>1093</v>
      </c>
      <c r="AQ43" s="8" t="s">
        <v>43</v>
      </c>
      <c r="AR43" s="9">
        <v>0.15</v>
      </c>
      <c r="AS43" s="9">
        <v>0.1</v>
      </c>
      <c r="AT43" s="9">
        <v>0.25</v>
      </c>
      <c r="AU43" s="8" t="s">
        <v>1250</v>
      </c>
      <c r="AV43" s="8" t="s">
        <v>166</v>
      </c>
      <c r="AW43" s="9">
        <v>0.15</v>
      </c>
      <c r="AX43" s="9">
        <v>0.1</v>
      </c>
      <c r="AY43" s="9">
        <v>0.25</v>
      </c>
      <c r="AZ43" s="8"/>
      <c r="BA43" s="8"/>
      <c r="BB43" s="8"/>
      <c r="BC43" s="8"/>
      <c r="BD43" s="8"/>
      <c r="BE43" s="8"/>
      <c r="BF43" s="8"/>
      <c r="BG43" s="8"/>
      <c r="BH43" s="8"/>
      <c r="BI43" s="8"/>
      <c r="BJ43" s="8" t="s">
        <v>416</v>
      </c>
      <c r="BK43" s="8" t="s">
        <v>166</v>
      </c>
      <c r="BL43" s="9">
        <v>0.15</v>
      </c>
      <c r="BM43" s="9">
        <v>0.1</v>
      </c>
      <c r="BN43" s="9">
        <v>0.25</v>
      </c>
      <c r="BO43" s="31" t="s">
        <v>1410</v>
      </c>
      <c r="BP43" s="31" t="s">
        <v>166</v>
      </c>
      <c r="BQ43" s="32">
        <v>0.15</v>
      </c>
      <c r="BR43" s="32">
        <v>0.1</v>
      </c>
      <c r="BS43" s="32">
        <v>0.25</v>
      </c>
      <c r="BT43" s="41" t="s">
        <v>673</v>
      </c>
      <c r="BU43" s="41" t="s">
        <v>43</v>
      </c>
      <c r="BV43" s="38">
        <v>0.15</v>
      </c>
      <c r="BW43" s="38">
        <v>0.1</v>
      </c>
      <c r="BX43" s="38">
        <v>0.25</v>
      </c>
      <c r="BY43" s="21" t="s">
        <v>503</v>
      </c>
      <c r="BZ43" s="21" t="s">
        <v>370</v>
      </c>
      <c r="CA43" s="18">
        <v>0.15</v>
      </c>
      <c r="CB43" s="18">
        <v>0.1</v>
      </c>
      <c r="CC43" s="18">
        <v>0.25</v>
      </c>
      <c r="CD43" s="199" t="s">
        <v>1584</v>
      </c>
      <c r="CE43" s="199" t="s">
        <v>166</v>
      </c>
      <c r="CF43" s="200">
        <v>0.15</v>
      </c>
      <c r="CG43" s="200">
        <v>0.1</v>
      </c>
      <c r="CH43" s="200">
        <v>0.25</v>
      </c>
      <c r="CN43" s="10" t="s">
        <v>608</v>
      </c>
      <c r="CO43" s="8" t="s">
        <v>43</v>
      </c>
      <c r="CP43" s="9">
        <v>0.15</v>
      </c>
      <c r="CQ43" s="9">
        <v>0.1</v>
      </c>
      <c r="CR43" s="9">
        <v>0.25</v>
      </c>
      <c r="DB43" s="10" t="s">
        <v>987</v>
      </c>
      <c r="DC43" s="11" t="s">
        <v>1007</v>
      </c>
      <c r="DF43" s="11" t="s">
        <v>1092</v>
      </c>
      <c r="DG43" s="11" t="s">
        <v>1717</v>
      </c>
      <c r="DJ43" s="11" t="s">
        <v>1156</v>
      </c>
      <c r="DS43" s="65" t="s">
        <v>1666</v>
      </c>
      <c r="DX43" s="33" t="s">
        <v>1439</v>
      </c>
      <c r="DY43" s="56" t="s">
        <v>1657</v>
      </c>
      <c r="DZ43" s="60" t="s">
        <v>1317</v>
      </c>
      <c r="EA43" s="63" t="s">
        <v>1446</v>
      </c>
      <c r="EB43" s="104" t="s">
        <v>1658</v>
      </c>
    </row>
    <row r="44" spans="1:132" ht="15" customHeight="1" x14ac:dyDescent="0.2">
      <c r="A44" s="8"/>
      <c r="B44" s="8"/>
      <c r="C44" s="8"/>
      <c r="D44" s="8"/>
      <c r="E44" s="8"/>
      <c r="F44" s="8"/>
      <c r="G44" s="8"/>
      <c r="H44" s="8"/>
      <c r="I44" s="8"/>
      <c r="J44" s="8"/>
      <c r="K44" s="8"/>
      <c r="Q44" s="8"/>
      <c r="R44" s="8"/>
      <c r="S44" s="8"/>
      <c r="T44" s="8"/>
      <c r="U44" s="8"/>
      <c r="V44" s="8" t="s">
        <v>78</v>
      </c>
      <c r="W44" s="8" t="s">
        <v>81</v>
      </c>
      <c r="X44" s="9">
        <v>0.15</v>
      </c>
      <c r="Y44" s="9">
        <v>0.1</v>
      </c>
      <c r="Z44" s="9">
        <v>0.25</v>
      </c>
      <c r="AA44" s="8" t="s">
        <v>328</v>
      </c>
      <c r="AB44" s="8" t="s">
        <v>166</v>
      </c>
      <c r="AC44" s="9">
        <v>0.15</v>
      </c>
      <c r="AD44" s="9">
        <v>0.1</v>
      </c>
      <c r="AE44" s="9">
        <v>0.25</v>
      </c>
      <c r="AF44" s="8" t="s">
        <v>1401</v>
      </c>
      <c r="AG44" s="8" t="s">
        <v>166</v>
      </c>
      <c r="AH44" s="9">
        <v>0.15</v>
      </c>
      <c r="AI44" s="9">
        <v>0.1</v>
      </c>
      <c r="AJ44" s="9">
        <v>0.25</v>
      </c>
      <c r="AK44" s="8" t="s">
        <v>265</v>
      </c>
      <c r="AL44" s="8" t="s">
        <v>166</v>
      </c>
      <c r="AM44" s="9">
        <v>0.15</v>
      </c>
      <c r="AN44" s="9">
        <v>0.1</v>
      </c>
      <c r="AO44" s="9">
        <v>0.25</v>
      </c>
      <c r="AP44" s="8" t="s">
        <v>1094</v>
      </c>
      <c r="AQ44" s="8" t="s">
        <v>43</v>
      </c>
      <c r="AR44" s="9">
        <v>0.15</v>
      </c>
      <c r="AS44" s="9">
        <v>0.1</v>
      </c>
      <c r="AT44" s="9">
        <v>0.25</v>
      </c>
      <c r="AU44" s="8" t="s">
        <v>1251</v>
      </c>
      <c r="AV44" s="8" t="s">
        <v>166</v>
      </c>
      <c r="AW44" s="9">
        <v>0.15</v>
      </c>
      <c r="AX44" s="9">
        <v>0.1</v>
      </c>
      <c r="AY44" s="9">
        <v>0.25</v>
      </c>
      <c r="AZ44" s="8"/>
      <c r="BA44" s="8"/>
      <c r="BB44" s="8"/>
      <c r="BC44" s="8"/>
      <c r="BD44" s="8"/>
      <c r="BE44" s="8"/>
      <c r="BF44" s="8"/>
      <c r="BG44" s="8"/>
      <c r="BH44" s="8"/>
      <c r="BI44" s="8"/>
      <c r="BJ44" s="8" t="s">
        <v>417</v>
      </c>
      <c r="BK44" s="8" t="s">
        <v>166</v>
      </c>
      <c r="BL44" s="9">
        <v>0.15</v>
      </c>
      <c r="BM44" s="9">
        <v>0.1</v>
      </c>
      <c r="BN44" s="9">
        <v>0.25</v>
      </c>
      <c r="BT44" s="41" t="s">
        <v>674</v>
      </c>
      <c r="BU44" s="41" t="s">
        <v>43</v>
      </c>
      <c r="BV44" s="38">
        <v>0.15</v>
      </c>
      <c r="BW44" s="38">
        <v>0.1</v>
      </c>
      <c r="BX44" s="38">
        <v>0.25</v>
      </c>
      <c r="BY44" s="21" t="s">
        <v>504</v>
      </c>
      <c r="BZ44" s="21" t="s">
        <v>370</v>
      </c>
      <c r="CA44" s="18">
        <v>0.15</v>
      </c>
      <c r="CB44" s="18">
        <v>0.1</v>
      </c>
      <c r="CC44" s="18">
        <v>0.25</v>
      </c>
      <c r="CD44" s="199" t="s">
        <v>1585</v>
      </c>
      <c r="CE44" s="199" t="s">
        <v>166</v>
      </c>
      <c r="CF44" s="200">
        <v>0.15</v>
      </c>
      <c r="CG44" s="200">
        <v>0.1</v>
      </c>
      <c r="CH44" s="200">
        <v>0.25</v>
      </c>
      <c r="CN44" s="10" t="s">
        <v>609</v>
      </c>
      <c r="CO44" s="8" t="s">
        <v>43</v>
      </c>
      <c r="CP44" s="9">
        <v>0.15</v>
      </c>
      <c r="CQ44" s="9">
        <v>0.1</v>
      </c>
      <c r="CR44" s="9">
        <v>0.25</v>
      </c>
      <c r="DB44" s="10" t="s">
        <v>986</v>
      </c>
      <c r="DC44" s="11" t="s">
        <v>1008</v>
      </c>
      <c r="DE44" s="11" t="s">
        <v>1036</v>
      </c>
      <c r="DF44" s="11" t="s">
        <v>1095</v>
      </c>
      <c r="DG44" s="11" t="s">
        <v>1717</v>
      </c>
      <c r="DY44" s="56" t="s">
        <v>1657</v>
      </c>
      <c r="DZ44" s="60" t="s">
        <v>1317</v>
      </c>
      <c r="EA44" s="63" t="s">
        <v>1446</v>
      </c>
    </row>
    <row r="45" spans="1:132" ht="15" customHeight="1" x14ac:dyDescent="0.2">
      <c r="A45" s="8"/>
      <c r="B45" s="8"/>
      <c r="C45" s="8"/>
      <c r="D45" s="8"/>
      <c r="E45" s="8"/>
      <c r="F45" s="8"/>
      <c r="G45" s="8"/>
      <c r="H45" s="8"/>
      <c r="I45" s="8"/>
      <c r="J45" s="8"/>
      <c r="K45" s="8"/>
      <c r="Q45" s="8"/>
      <c r="R45" s="8"/>
      <c r="S45" s="8"/>
      <c r="T45" s="8"/>
      <c r="U45" s="8"/>
      <c r="V45" s="8" t="s">
        <v>79</v>
      </c>
      <c r="W45" s="8" t="s">
        <v>81</v>
      </c>
      <c r="X45" s="9">
        <v>0.15</v>
      </c>
      <c r="Y45" s="9">
        <v>0.1</v>
      </c>
      <c r="Z45" s="9">
        <v>0.25</v>
      </c>
      <c r="AA45" s="8" t="s">
        <v>329</v>
      </c>
      <c r="AB45" s="8" t="s">
        <v>166</v>
      </c>
      <c r="AC45" s="9">
        <v>0.15</v>
      </c>
      <c r="AD45" s="9">
        <v>0.1</v>
      </c>
      <c r="AE45" s="9">
        <v>0.25</v>
      </c>
      <c r="AF45" s="8"/>
      <c r="AG45" s="8"/>
      <c r="AH45" s="8"/>
      <c r="AI45" s="8"/>
      <c r="AJ45" s="8"/>
      <c r="AK45" s="8" t="s">
        <v>253</v>
      </c>
      <c r="AL45" s="8" t="s">
        <v>166</v>
      </c>
      <c r="AM45" s="9">
        <v>0.15</v>
      </c>
      <c r="AN45" s="9">
        <v>0.1</v>
      </c>
      <c r="AO45" s="9">
        <v>0.25</v>
      </c>
      <c r="AP45" s="8" t="s">
        <v>339</v>
      </c>
      <c r="AQ45" s="8" t="s">
        <v>56</v>
      </c>
      <c r="AR45" s="9">
        <v>0.15</v>
      </c>
      <c r="AS45" s="9">
        <v>0.1</v>
      </c>
      <c r="AT45" s="9">
        <v>0.25</v>
      </c>
      <c r="AU45" s="8" t="s">
        <v>1252</v>
      </c>
      <c r="AV45" s="8" t="s">
        <v>166</v>
      </c>
      <c r="AW45" s="9">
        <v>0.15</v>
      </c>
      <c r="AX45" s="9">
        <v>0.1</v>
      </c>
      <c r="AY45" s="9">
        <v>0.25</v>
      </c>
      <c r="AZ45" s="8"/>
      <c r="BA45" s="8"/>
      <c r="BB45" s="8"/>
      <c r="BC45" s="8"/>
      <c r="BD45" s="8"/>
      <c r="BE45" s="8"/>
      <c r="BF45" s="8"/>
      <c r="BG45" s="8"/>
      <c r="BH45" s="8"/>
      <c r="BI45" s="8"/>
      <c r="BJ45" s="8" t="s">
        <v>418</v>
      </c>
      <c r="BK45" s="8" t="s">
        <v>166</v>
      </c>
      <c r="BL45" s="9">
        <v>0.15</v>
      </c>
      <c r="BM45" s="9">
        <v>0.1</v>
      </c>
      <c r="BN45" s="9">
        <v>0.25</v>
      </c>
      <c r="BT45" s="41" t="s">
        <v>654</v>
      </c>
      <c r="BU45" s="41" t="s">
        <v>43</v>
      </c>
      <c r="BV45" s="38">
        <v>0.15</v>
      </c>
      <c r="BW45" s="38">
        <v>0.1</v>
      </c>
      <c r="BX45" s="38">
        <v>0.25</v>
      </c>
      <c r="BY45" s="21" t="s">
        <v>507</v>
      </c>
      <c r="BZ45" s="21" t="s">
        <v>370</v>
      </c>
      <c r="CA45" s="18">
        <v>0.15</v>
      </c>
      <c r="CB45" s="18">
        <v>0.1</v>
      </c>
      <c r="CC45" s="18">
        <v>0.25</v>
      </c>
      <c r="CD45" s="199" t="s">
        <v>845</v>
      </c>
      <c r="CE45" s="199" t="s">
        <v>166</v>
      </c>
      <c r="CF45" s="200">
        <v>0.15</v>
      </c>
      <c r="CG45" s="200">
        <v>0.1</v>
      </c>
      <c r="CH45" s="200">
        <v>0.25</v>
      </c>
      <c r="DB45" s="10" t="s">
        <v>986</v>
      </c>
      <c r="DC45" s="11" t="s">
        <v>1009</v>
      </c>
      <c r="DF45" s="11" t="s">
        <v>1710</v>
      </c>
      <c r="DG45" s="11" t="s">
        <v>1717</v>
      </c>
      <c r="DY45" s="56" t="s">
        <v>1657</v>
      </c>
      <c r="DZ45" s="60" t="s">
        <v>1317</v>
      </c>
      <c r="EA45" s="63" t="s">
        <v>1446</v>
      </c>
    </row>
    <row r="46" spans="1:132" ht="15" customHeight="1" x14ac:dyDescent="0.2">
      <c r="A46" s="8"/>
      <c r="B46" s="8"/>
      <c r="C46" s="8"/>
      <c r="D46" s="8"/>
      <c r="E46" s="8"/>
      <c r="F46" s="8"/>
      <c r="G46" s="8"/>
      <c r="H46" s="8"/>
      <c r="I46" s="8"/>
      <c r="J46" s="8"/>
      <c r="K46" s="8"/>
      <c r="Q46" s="8"/>
      <c r="R46" s="8"/>
      <c r="S46" s="8"/>
      <c r="T46" s="8"/>
      <c r="U46" s="8"/>
      <c r="V46" s="8" t="s">
        <v>80</v>
      </c>
      <c r="W46" s="8" t="s">
        <v>81</v>
      </c>
      <c r="X46" s="9">
        <v>0.15</v>
      </c>
      <c r="Y46" s="9">
        <v>0.1</v>
      </c>
      <c r="Z46" s="9">
        <v>0.25</v>
      </c>
      <c r="AA46" s="8" t="s">
        <v>330</v>
      </c>
      <c r="AB46" s="8" t="s">
        <v>166</v>
      </c>
      <c r="AC46" s="9">
        <v>0.15</v>
      </c>
      <c r="AD46" s="9">
        <v>0.1</v>
      </c>
      <c r="AE46" s="9">
        <v>0.25</v>
      </c>
      <c r="AF46" s="8"/>
      <c r="AG46" s="8"/>
      <c r="AH46" s="8"/>
      <c r="AI46" s="8"/>
      <c r="AJ46" s="8"/>
      <c r="AK46" s="8" t="s">
        <v>254</v>
      </c>
      <c r="AL46" s="8" t="s">
        <v>166</v>
      </c>
      <c r="AM46" s="9">
        <v>0.15</v>
      </c>
      <c r="AN46" s="9">
        <v>0.1</v>
      </c>
      <c r="AO46" s="9">
        <v>0.25</v>
      </c>
      <c r="AP46" s="8" t="s">
        <v>308</v>
      </c>
      <c r="AQ46" s="8" t="s">
        <v>56</v>
      </c>
      <c r="AR46" s="9">
        <v>0.15</v>
      </c>
      <c r="AS46" s="9">
        <v>0.1</v>
      </c>
      <c r="AT46" s="9">
        <v>0.25</v>
      </c>
      <c r="AU46" s="8" t="s">
        <v>1253</v>
      </c>
      <c r="AV46" s="8" t="s">
        <v>166</v>
      </c>
      <c r="AW46" s="9">
        <v>0.15</v>
      </c>
      <c r="AX46" s="9">
        <v>0.1</v>
      </c>
      <c r="AY46" s="9">
        <v>0.25</v>
      </c>
      <c r="AZ46" s="8"/>
      <c r="BA46" s="8"/>
      <c r="BB46" s="8"/>
      <c r="BC46" s="8"/>
      <c r="BD46" s="8"/>
      <c r="BE46" s="8"/>
      <c r="BF46" s="8"/>
      <c r="BG46" s="8"/>
      <c r="BH46" s="8"/>
      <c r="BI46" s="8"/>
      <c r="BJ46" s="8" t="s">
        <v>421</v>
      </c>
      <c r="BK46" s="8" t="s">
        <v>166</v>
      </c>
      <c r="BL46" s="9">
        <v>0.15</v>
      </c>
      <c r="BM46" s="9">
        <v>0.1</v>
      </c>
      <c r="BN46" s="9">
        <v>0.25</v>
      </c>
      <c r="BT46" s="41" t="s">
        <v>675</v>
      </c>
      <c r="BU46" s="41" t="s">
        <v>43</v>
      </c>
      <c r="BV46" s="38">
        <v>0.15</v>
      </c>
      <c r="BW46" s="38">
        <v>0.1</v>
      </c>
      <c r="BX46" s="38">
        <v>0.25</v>
      </c>
      <c r="BY46" s="21" t="s">
        <v>510</v>
      </c>
      <c r="BZ46" s="21" t="s">
        <v>370</v>
      </c>
      <c r="CA46" s="18">
        <v>0.15</v>
      </c>
      <c r="CB46" s="18">
        <v>0.1</v>
      </c>
      <c r="CC46" s="18">
        <v>0.25</v>
      </c>
      <c r="CD46" s="199" t="s">
        <v>846</v>
      </c>
      <c r="CE46" s="199" t="s">
        <v>166</v>
      </c>
      <c r="CF46" s="200">
        <v>0.15</v>
      </c>
      <c r="CG46" s="200">
        <v>0.1</v>
      </c>
      <c r="CH46" s="200">
        <v>0.25</v>
      </c>
      <c r="DB46" s="10" t="s">
        <v>986</v>
      </c>
      <c r="DC46" s="11" t="s">
        <v>1010</v>
      </c>
      <c r="DG46" s="11" t="s">
        <v>1717</v>
      </c>
      <c r="DJ46" s="11" t="s">
        <v>1157</v>
      </c>
      <c r="DY46" s="56" t="s">
        <v>1657</v>
      </c>
      <c r="DZ46" s="60" t="s">
        <v>1317</v>
      </c>
      <c r="EA46" s="63" t="s">
        <v>1446</v>
      </c>
    </row>
    <row r="47" spans="1:132" ht="15" customHeight="1" x14ac:dyDescent="0.2">
      <c r="A47" s="8"/>
      <c r="B47" s="8"/>
      <c r="C47" s="8"/>
      <c r="D47" s="8"/>
      <c r="E47" s="8"/>
      <c r="F47" s="8"/>
      <c r="G47" s="8"/>
      <c r="H47" s="8"/>
      <c r="I47" s="8"/>
      <c r="J47" s="8"/>
      <c r="K47" s="8"/>
      <c r="Q47" s="8"/>
      <c r="R47" s="8"/>
      <c r="S47" s="8"/>
      <c r="T47" s="8"/>
      <c r="U47" s="8"/>
      <c r="V47" s="8" t="s">
        <v>930</v>
      </c>
      <c r="W47" s="8" t="s">
        <v>81</v>
      </c>
      <c r="X47" s="9">
        <v>0.15</v>
      </c>
      <c r="Y47" s="9">
        <v>0.1</v>
      </c>
      <c r="Z47" s="9">
        <v>0.25</v>
      </c>
      <c r="AA47" s="13" t="s">
        <v>331</v>
      </c>
      <c r="AB47" s="13" t="s">
        <v>166</v>
      </c>
      <c r="AC47" s="14">
        <v>0.15</v>
      </c>
      <c r="AD47" s="14">
        <v>0.1</v>
      </c>
      <c r="AE47" s="14">
        <v>0.25</v>
      </c>
      <c r="AF47" s="8"/>
      <c r="AG47" s="8"/>
      <c r="AH47" s="8"/>
      <c r="AI47" s="8"/>
      <c r="AJ47" s="8"/>
      <c r="AK47" s="8" t="s">
        <v>255</v>
      </c>
      <c r="AL47" s="8" t="s">
        <v>166</v>
      </c>
      <c r="AM47" s="9">
        <v>0.15</v>
      </c>
      <c r="AN47" s="9">
        <v>0.1</v>
      </c>
      <c r="AO47" s="9">
        <v>0.25</v>
      </c>
      <c r="AP47" s="8" t="s">
        <v>309</v>
      </c>
      <c r="AQ47" s="8" t="s">
        <v>56</v>
      </c>
      <c r="AR47" s="9">
        <v>0.15</v>
      </c>
      <c r="AS47" s="9">
        <v>0.1</v>
      </c>
      <c r="AT47" s="9">
        <v>0.25</v>
      </c>
      <c r="AU47" s="8" t="s">
        <v>1254</v>
      </c>
      <c r="AV47" s="8" t="s">
        <v>166</v>
      </c>
      <c r="AW47" s="9">
        <v>0.15</v>
      </c>
      <c r="AX47" s="9">
        <v>0.1</v>
      </c>
      <c r="AY47" s="9">
        <v>0.25</v>
      </c>
      <c r="AZ47" s="8"/>
      <c r="BA47" s="8"/>
      <c r="BB47" s="8"/>
      <c r="BC47" s="8"/>
      <c r="BD47" s="8"/>
      <c r="BE47" s="8"/>
      <c r="BF47" s="8"/>
      <c r="BG47" s="8"/>
      <c r="BH47" s="8"/>
      <c r="BI47" s="8"/>
      <c r="BJ47" s="8" t="s">
        <v>424</v>
      </c>
      <c r="BK47" s="8" t="s">
        <v>166</v>
      </c>
      <c r="BL47" s="9">
        <v>0.15</v>
      </c>
      <c r="BM47" s="9">
        <v>0.1</v>
      </c>
      <c r="BN47" s="9">
        <v>0.25</v>
      </c>
      <c r="BT47" s="41" t="s">
        <v>676</v>
      </c>
      <c r="BU47" s="41" t="s">
        <v>43</v>
      </c>
      <c r="BV47" s="38">
        <v>0.15</v>
      </c>
      <c r="BW47" s="38">
        <v>0.1</v>
      </c>
      <c r="BX47" s="38">
        <v>0.25</v>
      </c>
      <c r="BY47" s="21" t="s">
        <v>512</v>
      </c>
      <c r="BZ47" s="21" t="s">
        <v>370</v>
      </c>
      <c r="CA47" s="18">
        <v>0.15</v>
      </c>
      <c r="CB47" s="18">
        <v>0.1</v>
      </c>
      <c r="CC47" s="18">
        <v>0.25</v>
      </c>
      <c r="CD47" s="46" t="s">
        <v>853</v>
      </c>
      <c r="CE47" s="46" t="s">
        <v>370</v>
      </c>
      <c r="CF47" s="45">
        <v>0.15</v>
      </c>
      <c r="CG47" s="45">
        <v>0.1</v>
      </c>
      <c r="CH47" s="45">
        <v>0.25</v>
      </c>
      <c r="DB47" s="10" t="s">
        <v>985</v>
      </c>
      <c r="DG47" s="11" t="s">
        <v>1717</v>
      </c>
      <c r="DJ47" s="11" t="s">
        <v>1352</v>
      </c>
      <c r="DY47" s="56" t="s">
        <v>1657</v>
      </c>
      <c r="DZ47" s="60" t="s">
        <v>1318</v>
      </c>
      <c r="EA47" s="63" t="s">
        <v>1446</v>
      </c>
    </row>
    <row r="48" spans="1:132" ht="15" customHeight="1" x14ac:dyDescent="0.2">
      <c r="A48" s="8"/>
      <c r="B48" s="8"/>
      <c r="C48" s="8"/>
      <c r="D48" s="8"/>
      <c r="E48" s="8"/>
      <c r="F48" s="8"/>
      <c r="G48" s="8"/>
      <c r="H48" s="8"/>
      <c r="I48" s="8"/>
      <c r="J48" s="8"/>
      <c r="K48" s="8"/>
      <c r="Q48" s="8"/>
      <c r="R48" s="8"/>
      <c r="S48" s="8"/>
      <c r="T48" s="8"/>
      <c r="U48" s="8"/>
      <c r="V48" s="8" t="s">
        <v>934</v>
      </c>
      <c r="W48" s="8" t="s">
        <v>81</v>
      </c>
      <c r="X48" s="9">
        <v>0.15</v>
      </c>
      <c r="Y48" s="9">
        <v>0.1</v>
      </c>
      <c r="Z48" s="9">
        <v>0.25</v>
      </c>
      <c r="AA48" s="8" t="s">
        <v>462</v>
      </c>
      <c r="AB48" s="8" t="s">
        <v>166</v>
      </c>
      <c r="AC48" s="9">
        <v>0.15</v>
      </c>
      <c r="AD48" s="9">
        <v>0.1</v>
      </c>
      <c r="AE48" s="9">
        <v>0.25</v>
      </c>
      <c r="AF48" s="8"/>
      <c r="AG48" s="8"/>
      <c r="AH48" s="8"/>
      <c r="AI48" s="8"/>
      <c r="AJ48" s="8"/>
      <c r="AK48" s="8" t="s">
        <v>256</v>
      </c>
      <c r="AL48" s="8" t="s">
        <v>56</v>
      </c>
      <c r="AM48" s="9">
        <v>0.15</v>
      </c>
      <c r="AN48" s="9">
        <v>0.1</v>
      </c>
      <c r="AO48" s="9">
        <v>0.25</v>
      </c>
      <c r="AP48" s="8" t="s">
        <v>206</v>
      </c>
      <c r="AQ48" s="8" t="s">
        <v>56</v>
      </c>
      <c r="AR48" s="9">
        <v>0.15</v>
      </c>
      <c r="AS48" s="9">
        <v>0.1</v>
      </c>
      <c r="AT48" s="9">
        <v>0.25</v>
      </c>
      <c r="AU48" s="8" t="s">
        <v>1255</v>
      </c>
      <c r="AV48" s="8" t="s">
        <v>166</v>
      </c>
      <c r="AW48" s="9">
        <v>0.15</v>
      </c>
      <c r="AX48" s="9">
        <v>0.1</v>
      </c>
      <c r="AY48" s="9">
        <v>0.25</v>
      </c>
      <c r="AZ48" s="8"/>
      <c r="BA48" s="8"/>
      <c r="BB48" s="8"/>
      <c r="BC48" s="8"/>
      <c r="BD48" s="8"/>
      <c r="BE48" s="8"/>
      <c r="BF48" s="8"/>
      <c r="BG48" s="8"/>
      <c r="BH48" s="8"/>
      <c r="BI48" s="8"/>
      <c r="BJ48" s="8" t="s">
        <v>467</v>
      </c>
      <c r="BK48" s="8" t="s">
        <v>166</v>
      </c>
      <c r="BL48" s="9">
        <v>0.15</v>
      </c>
      <c r="BM48" s="9">
        <v>0.1</v>
      </c>
      <c r="BN48" s="9">
        <v>0.25</v>
      </c>
      <c r="BT48" s="41" t="s">
        <v>677</v>
      </c>
      <c r="BU48" s="41" t="s">
        <v>43</v>
      </c>
      <c r="BV48" s="38">
        <v>0.15</v>
      </c>
      <c r="BW48" s="38">
        <v>0.1</v>
      </c>
      <c r="BX48" s="38">
        <v>0.25</v>
      </c>
      <c r="BY48" s="21" t="s">
        <v>513</v>
      </c>
      <c r="BZ48" s="21" t="s">
        <v>370</v>
      </c>
      <c r="CA48" s="18">
        <v>0.15</v>
      </c>
      <c r="CB48" s="18">
        <v>0.1</v>
      </c>
      <c r="CC48" s="18">
        <v>0.25</v>
      </c>
      <c r="CD48" s="46" t="s">
        <v>847</v>
      </c>
      <c r="CE48" s="46" t="s">
        <v>166</v>
      </c>
      <c r="CF48" s="45">
        <v>0.15</v>
      </c>
      <c r="CG48" s="45">
        <v>0.1</v>
      </c>
      <c r="CH48" s="45">
        <v>0.25</v>
      </c>
      <c r="DB48" s="10" t="s">
        <v>985</v>
      </c>
      <c r="DC48" s="11" t="s">
        <v>1011</v>
      </c>
      <c r="DE48" s="11" t="s">
        <v>1348</v>
      </c>
      <c r="DG48" s="11" t="s">
        <v>1717</v>
      </c>
      <c r="DJ48" s="11" t="s">
        <v>1158</v>
      </c>
      <c r="DY48" s="56" t="s">
        <v>1657</v>
      </c>
      <c r="DZ48" s="60" t="s">
        <v>1318</v>
      </c>
      <c r="EA48" s="63" t="s">
        <v>1446</v>
      </c>
    </row>
    <row r="49" spans="1:131" ht="15" customHeight="1" x14ac:dyDescent="0.2">
      <c r="A49" s="8"/>
      <c r="B49" s="8"/>
      <c r="C49" s="8"/>
      <c r="D49" s="8"/>
      <c r="E49" s="8"/>
      <c r="F49" s="8"/>
      <c r="G49" s="8"/>
      <c r="H49" s="8"/>
      <c r="I49" s="8"/>
      <c r="J49" s="8"/>
      <c r="K49" s="8"/>
      <c r="Q49" s="8"/>
      <c r="R49" s="8"/>
      <c r="S49" s="8"/>
      <c r="T49" s="8"/>
      <c r="U49" s="8"/>
      <c r="V49" s="8" t="s">
        <v>935</v>
      </c>
      <c r="W49" s="8" t="s">
        <v>81</v>
      </c>
      <c r="X49" s="9">
        <v>0.15</v>
      </c>
      <c r="Y49" s="9">
        <v>0.1</v>
      </c>
      <c r="Z49" s="9">
        <v>0.25</v>
      </c>
      <c r="AA49" s="13" t="s">
        <v>332</v>
      </c>
      <c r="AB49" s="13" t="s">
        <v>166</v>
      </c>
      <c r="AC49" s="14">
        <v>0.15</v>
      </c>
      <c r="AD49" s="14">
        <v>0.1</v>
      </c>
      <c r="AE49" s="14">
        <v>0.25</v>
      </c>
      <c r="AF49" s="8"/>
      <c r="AG49" s="8"/>
      <c r="AH49" s="8"/>
      <c r="AI49" s="8"/>
      <c r="AJ49" s="8"/>
      <c r="AK49" s="8" t="s">
        <v>257</v>
      </c>
      <c r="AL49" s="8" t="s">
        <v>56</v>
      </c>
      <c r="AM49" s="9">
        <v>0.15</v>
      </c>
      <c r="AN49" s="9">
        <v>0.1</v>
      </c>
      <c r="AO49" s="9">
        <v>0.25</v>
      </c>
      <c r="AP49" s="8" t="s">
        <v>1357</v>
      </c>
      <c r="AQ49" s="8" t="s">
        <v>56</v>
      </c>
      <c r="AR49" s="9">
        <v>0.15</v>
      </c>
      <c r="AS49" s="9">
        <v>0.1</v>
      </c>
      <c r="AT49" s="9">
        <v>0.25</v>
      </c>
      <c r="AU49" s="8" t="s">
        <v>1256</v>
      </c>
      <c r="AV49" s="8" t="s">
        <v>166</v>
      </c>
      <c r="AW49" s="9">
        <v>0.15</v>
      </c>
      <c r="AX49" s="9">
        <v>0.1</v>
      </c>
      <c r="AY49" s="9">
        <v>0.25</v>
      </c>
      <c r="AZ49" s="8"/>
      <c r="BA49" s="8"/>
      <c r="BB49" s="8"/>
      <c r="BC49" s="8"/>
      <c r="BD49" s="8"/>
      <c r="BE49" s="8"/>
      <c r="BF49" s="8"/>
      <c r="BG49" s="8"/>
      <c r="BH49" s="8"/>
      <c r="BI49" s="8"/>
      <c r="BJ49" s="8" t="s">
        <v>869</v>
      </c>
      <c r="BK49" s="8" t="s">
        <v>370</v>
      </c>
      <c r="BL49" s="9">
        <v>0.15</v>
      </c>
      <c r="BM49" s="9">
        <v>0.1</v>
      </c>
      <c r="BN49" s="9">
        <v>0.25</v>
      </c>
      <c r="BT49" s="41" t="s">
        <v>655</v>
      </c>
      <c r="BU49" s="41" t="s">
        <v>43</v>
      </c>
      <c r="BV49" s="38">
        <v>0.15</v>
      </c>
      <c r="BW49" s="38">
        <v>0.1</v>
      </c>
      <c r="BX49" s="38">
        <v>0.25</v>
      </c>
      <c r="BY49" s="21" t="s">
        <v>514</v>
      </c>
      <c r="BZ49" s="21" t="s">
        <v>370</v>
      </c>
      <c r="CA49" s="18">
        <v>0.15</v>
      </c>
      <c r="CB49" s="18">
        <v>0.1</v>
      </c>
      <c r="CC49" s="18">
        <v>0.25</v>
      </c>
      <c r="CD49" s="46" t="s">
        <v>848</v>
      </c>
      <c r="CE49" s="46" t="s">
        <v>166</v>
      </c>
      <c r="CF49" s="45">
        <v>0.15</v>
      </c>
      <c r="CG49" s="45">
        <v>0.1</v>
      </c>
      <c r="CH49" s="45">
        <v>0.25</v>
      </c>
      <c r="DB49" s="10" t="s">
        <v>985</v>
      </c>
      <c r="DE49" s="11" t="s">
        <v>1348</v>
      </c>
      <c r="DG49" s="11" t="s">
        <v>1718</v>
      </c>
      <c r="DJ49" s="11" t="s">
        <v>1160</v>
      </c>
      <c r="DY49" s="56" t="s">
        <v>1657</v>
      </c>
      <c r="DZ49" s="60" t="s">
        <v>1318</v>
      </c>
      <c r="EA49" s="63" t="s">
        <v>1446</v>
      </c>
    </row>
    <row r="50" spans="1:131" ht="15" customHeight="1" x14ac:dyDescent="0.2">
      <c r="A50" s="8"/>
      <c r="B50" s="8"/>
      <c r="C50" s="8"/>
      <c r="D50" s="8"/>
      <c r="E50" s="8"/>
      <c r="F50" s="8"/>
      <c r="G50" s="8"/>
      <c r="H50" s="8"/>
      <c r="I50" s="8"/>
      <c r="J50" s="8"/>
      <c r="K50" s="8"/>
      <c r="Q50" s="8"/>
      <c r="R50" s="8"/>
      <c r="S50" s="8"/>
      <c r="T50" s="8"/>
      <c r="U50" s="8"/>
      <c r="V50" s="8" t="s">
        <v>931</v>
      </c>
      <c r="W50" s="8" t="s">
        <v>81</v>
      </c>
      <c r="X50" s="9">
        <v>0.15</v>
      </c>
      <c r="Y50" s="9">
        <v>0.1</v>
      </c>
      <c r="Z50" s="9">
        <v>0.25</v>
      </c>
      <c r="AA50" s="13" t="s">
        <v>832</v>
      </c>
      <c r="AB50" s="13" t="s">
        <v>166</v>
      </c>
      <c r="AC50" s="14">
        <v>0.15</v>
      </c>
      <c r="AD50" s="14">
        <v>0.1</v>
      </c>
      <c r="AE50" s="14">
        <v>0.25</v>
      </c>
      <c r="AF50" s="8"/>
      <c r="AG50" s="8"/>
      <c r="AH50" s="8"/>
      <c r="AI50" s="8"/>
      <c r="AJ50" s="8"/>
      <c r="AK50" s="8" t="s">
        <v>258</v>
      </c>
      <c r="AL50" s="8" t="s">
        <v>56</v>
      </c>
      <c r="AM50" s="9">
        <v>0.15</v>
      </c>
      <c r="AN50" s="9">
        <v>0.1</v>
      </c>
      <c r="AO50" s="9">
        <v>0.25</v>
      </c>
      <c r="AP50" s="8" t="s">
        <v>1358</v>
      </c>
      <c r="AQ50" s="8" t="s">
        <v>56</v>
      </c>
      <c r="AR50" s="9">
        <v>0.15</v>
      </c>
      <c r="AS50" s="9">
        <v>0.1</v>
      </c>
      <c r="AT50" s="9">
        <v>0.25</v>
      </c>
      <c r="AU50" s="8" t="s">
        <v>1257</v>
      </c>
      <c r="AV50" s="8" t="s">
        <v>166</v>
      </c>
      <c r="AW50" s="9">
        <v>0.15</v>
      </c>
      <c r="AX50" s="9">
        <v>0.1</v>
      </c>
      <c r="AY50" s="9">
        <v>0.25</v>
      </c>
      <c r="AZ50" s="8"/>
      <c r="BA50" s="8"/>
      <c r="BB50" s="8"/>
      <c r="BC50" s="8"/>
      <c r="BD50" s="8"/>
      <c r="BE50" s="8"/>
      <c r="BF50" s="8"/>
      <c r="BG50" s="8"/>
      <c r="BH50" s="8"/>
      <c r="BI50" s="8"/>
      <c r="BJ50" s="8" t="s">
        <v>870</v>
      </c>
      <c r="BK50" s="8" t="s">
        <v>370</v>
      </c>
      <c r="BL50" s="9">
        <v>0.15</v>
      </c>
      <c r="BM50" s="9">
        <v>0.1</v>
      </c>
      <c r="BN50" s="9">
        <v>0.25</v>
      </c>
      <c r="BT50" s="41" t="s">
        <v>678</v>
      </c>
      <c r="BU50" s="41" t="s">
        <v>43</v>
      </c>
      <c r="BV50" s="38">
        <v>0.15</v>
      </c>
      <c r="BW50" s="38">
        <v>0.1</v>
      </c>
      <c r="BX50" s="38">
        <v>0.25</v>
      </c>
      <c r="BY50" s="21" t="s">
        <v>517</v>
      </c>
      <c r="BZ50" s="21" t="s">
        <v>370</v>
      </c>
      <c r="CA50" s="18">
        <v>0.15</v>
      </c>
      <c r="CB50" s="18">
        <v>0.1</v>
      </c>
      <c r="CC50" s="18">
        <v>0.25</v>
      </c>
      <c r="CD50" s="46" t="s">
        <v>849</v>
      </c>
      <c r="CE50" s="46" t="s">
        <v>370</v>
      </c>
      <c r="CF50" s="45">
        <v>0.15</v>
      </c>
      <c r="CG50" s="45">
        <v>0.1</v>
      </c>
      <c r="CH50" s="45">
        <v>0.25</v>
      </c>
      <c r="DB50" s="10" t="s">
        <v>987</v>
      </c>
      <c r="DC50" s="11" t="s">
        <v>1696</v>
      </c>
      <c r="DE50" s="11" t="s">
        <v>1348</v>
      </c>
      <c r="DG50" s="11" t="s">
        <v>1718</v>
      </c>
      <c r="DJ50" s="11" t="s">
        <v>1159</v>
      </c>
      <c r="DY50" s="56" t="s">
        <v>1657</v>
      </c>
      <c r="DZ50" s="60" t="s">
        <v>1318</v>
      </c>
      <c r="EA50" s="63" t="s">
        <v>1446</v>
      </c>
    </row>
    <row r="51" spans="1:131" ht="15" customHeight="1" x14ac:dyDescent="0.2">
      <c r="A51" s="8"/>
      <c r="B51" s="8"/>
      <c r="C51" s="8"/>
      <c r="D51" s="8"/>
      <c r="E51" s="8"/>
      <c r="F51" s="8"/>
      <c r="G51" s="8"/>
      <c r="H51" s="8"/>
      <c r="I51" s="8"/>
      <c r="J51" s="8"/>
      <c r="K51" s="8"/>
      <c r="Q51" s="8"/>
      <c r="R51" s="8"/>
      <c r="S51" s="8"/>
      <c r="T51" s="8"/>
      <c r="U51" s="8"/>
      <c r="V51" s="8" t="s">
        <v>82</v>
      </c>
      <c r="W51" s="8" t="s">
        <v>81</v>
      </c>
      <c r="X51" s="9">
        <v>0.15</v>
      </c>
      <c r="Y51" s="9">
        <v>0.1</v>
      </c>
      <c r="Z51" s="9">
        <v>0.25</v>
      </c>
      <c r="AA51" s="8" t="s">
        <v>336</v>
      </c>
      <c r="AB51" s="8" t="s">
        <v>166</v>
      </c>
      <c r="AC51" s="9">
        <v>0.15</v>
      </c>
      <c r="AD51" s="9">
        <v>0.1</v>
      </c>
      <c r="AE51" s="9">
        <v>0.25</v>
      </c>
      <c r="AF51" s="8"/>
      <c r="AG51" s="8"/>
      <c r="AH51" s="8"/>
      <c r="AI51" s="8"/>
      <c r="AJ51" s="8"/>
      <c r="AK51" s="8" t="s">
        <v>259</v>
      </c>
      <c r="AL51" s="8" t="s">
        <v>56</v>
      </c>
      <c r="AM51" s="9">
        <v>0.15</v>
      </c>
      <c r="AN51" s="9">
        <v>0.1</v>
      </c>
      <c r="AO51" s="9">
        <v>0.25</v>
      </c>
      <c r="AP51" s="8" t="s">
        <v>1359</v>
      </c>
      <c r="AQ51" s="8" t="s">
        <v>56</v>
      </c>
      <c r="AR51" s="9">
        <v>0.15</v>
      </c>
      <c r="AS51" s="9">
        <v>0.1</v>
      </c>
      <c r="AT51" s="9">
        <v>0.25</v>
      </c>
      <c r="AU51" s="8" t="s">
        <v>1258</v>
      </c>
      <c r="AV51" s="8" t="s">
        <v>166</v>
      </c>
      <c r="AW51" s="9">
        <v>0.15</v>
      </c>
      <c r="AX51" s="9">
        <v>0.1</v>
      </c>
      <c r="AY51" s="9">
        <v>0.25</v>
      </c>
      <c r="AZ51" s="8"/>
      <c r="BA51" s="8"/>
      <c r="BB51" s="8"/>
      <c r="BC51" s="8"/>
      <c r="BD51" s="8"/>
      <c r="BE51" s="8"/>
      <c r="BF51" s="8"/>
      <c r="BG51" s="8"/>
      <c r="BH51" s="8"/>
      <c r="BI51" s="8"/>
      <c r="BJ51" s="8" t="s">
        <v>871</v>
      </c>
      <c r="BK51" s="8" t="s">
        <v>370</v>
      </c>
      <c r="BL51" s="9">
        <v>0.15</v>
      </c>
      <c r="BM51" s="9">
        <v>0.1</v>
      </c>
      <c r="BN51" s="9">
        <v>0.25</v>
      </c>
      <c r="BT51" s="41" t="s">
        <v>679</v>
      </c>
      <c r="BU51" s="41" t="s">
        <v>43</v>
      </c>
      <c r="BV51" s="38">
        <v>0.15</v>
      </c>
      <c r="BW51" s="38">
        <v>0.1</v>
      </c>
      <c r="BX51" s="38">
        <v>0.25</v>
      </c>
      <c r="BY51" s="21" t="s">
        <v>520</v>
      </c>
      <c r="BZ51" s="21" t="s">
        <v>370</v>
      </c>
      <c r="CA51" s="18">
        <v>0.15</v>
      </c>
      <c r="CB51" s="18">
        <v>0.1</v>
      </c>
      <c r="CC51" s="18">
        <v>0.25</v>
      </c>
      <c r="CD51" s="199" t="s">
        <v>1586</v>
      </c>
      <c r="CE51" s="199" t="s">
        <v>166</v>
      </c>
      <c r="CF51" s="200">
        <v>0.15</v>
      </c>
      <c r="CG51" s="200">
        <v>0.1</v>
      </c>
      <c r="CH51" s="200">
        <v>0.25</v>
      </c>
      <c r="DB51" s="10" t="s">
        <v>986</v>
      </c>
      <c r="DC51" s="11" t="s">
        <v>1012</v>
      </c>
      <c r="DE51" s="11" t="s">
        <v>1348</v>
      </c>
      <c r="DG51" s="11" t="s">
        <v>1717</v>
      </c>
      <c r="DJ51" s="11" t="s">
        <v>1160</v>
      </c>
      <c r="DY51" s="56" t="s">
        <v>1657</v>
      </c>
      <c r="DZ51" s="60" t="s">
        <v>1318</v>
      </c>
      <c r="EA51" s="63" t="s">
        <v>1446</v>
      </c>
    </row>
    <row r="52" spans="1:131" ht="15" customHeight="1" x14ac:dyDescent="0.2">
      <c r="A52" s="8"/>
      <c r="B52" s="8"/>
      <c r="C52" s="8"/>
      <c r="D52" s="8"/>
      <c r="E52" s="8"/>
      <c r="F52" s="8"/>
      <c r="G52" s="8"/>
      <c r="H52" s="8"/>
      <c r="I52" s="8"/>
      <c r="J52" s="8"/>
      <c r="K52" s="8"/>
      <c r="Q52" s="8"/>
      <c r="R52" s="8"/>
      <c r="S52" s="8"/>
      <c r="T52" s="8"/>
      <c r="U52" s="8"/>
      <c r="V52" s="8" t="s">
        <v>83</v>
      </c>
      <c r="W52" s="8" t="s">
        <v>81</v>
      </c>
      <c r="X52" s="9">
        <v>0.15</v>
      </c>
      <c r="Y52" s="9">
        <v>0.1</v>
      </c>
      <c r="Z52" s="9">
        <v>0.25</v>
      </c>
      <c r="AA52" s="8" t="s">
        <v>1014</v>
      </c>
      <c r="AB52" s="8" t="s">
        <v>166</v>
      </c>
      <c r="AC52" s="9">
        <v>0.15</v>
      </c>
      <c r="AD52" s="9">
        <v>0.1</v>
      </c>
      <c r="AE52" s="9">
        <v>0.25</v>
      </c>
      <c r="AF52" s="8"/>
      <c r="AG52" s="8"/>
      <c r="AH52" s="8"/>
      <c r="AI52" s="8"/>
      <c r="AJ52" s="8"/>
      <c r="AK52" s="8" t="s">
        <v>260</v>
      </c>
      <c r="AL52" s="8" t="s">
        <v>56</v>
      </c>
      <c r="AM52" s="9">
        <v>0.15</v>
      </c>
      <c r="AN52" s="9">
        <v>0.1</v>
      </c>
      <c r="AO52" s="9">
        <v>0.25</v>
      </c>
      <c r="AP52" s="8" t="s">
        <v>1380</v>
      </c>
      <c r="AQ52" s="8" t="s">
        <v>56</v>
      </c>
      <c r="AR52" s="9">
        <v>0.15</v>
      </c>
      <c r="AS52" s="9">
        <v>0.1</v>
      </c>
      <c r="AT52" s="9">
        <v>0.25</v>
      </c>
      <c r="AU52" s="8" t="s">
        <v>1259</v>
      </c>
      <c r="AV52" s="8" t="s">
        <v>166</v>
      </c>
      <c r="AW52" s="9">
        <v>0.15</v>
      </c>
      <c r="AX52" s="9">
        <v>0.1</v>
      </c>
      <c r="AY52" s="9">
        <v>0.25</v>
      </c>
      <c r="AZ52" s="8"/>
      <c r="BA52" s="8"/>
      <c r="BB52" s="8"/>
      <c r="BC52" s="8"/>
      <c r="BD52" s="8"/>
      <c r="BE52" s="8"/>
      <c r="BF52" s="8"/>
      <c r="BG52" s="8"/>
      <c r="BH52" s="8"/>
      <c r="BI52" s="8"/>
      <c r="BJ52" s="8" t="s">
        <v>872</v>
      </c>
      <c r="BK52" s="8" t="s">
        <v>370</v>
      </c>
      <c r="BL52" s="9">
        <v>0.15</v>
      </c>
      <c r="BM52" s="9">
        <v>0.1</v>
      </c>
      <c r="BN52" s="9">
        <v>0.25</v>
      </c>
      <c r="BT52" s="41" t="s">
        <v>680</v>
      </c>
      <c r="BU52" s="41" t="s">
        <v>43</v>
      </c>
      <c r="BV52" s="38">
        <v>0.15</v>
      </c>
      <c r="BW52" s="38">
        <v>0.1</v>
      </c>
      <c r="BX52" s="38">
        <v>0.25</v>
      </c>
      <c r="BY52" s="21" t="s">
        <v>522</v>
      </c>
      <c r="BZ52" s="21" t="s">
        <v>166</v>
      </c>
      <c r="CA52" s="18">
        <v>0.15</v>
      </c>
      <c r="CB52" s="18">
        <v>0.1</v>
      </c>
      <c r="CC52" s="18">
        <v>0.25</v>
      </c>
      <c r="CD52" s="199" t="s">
        <v>1587</v>
      </c>
      <c r="CE52" s="199" t="s">
        <v>1434</v>
      </c>
      <c r="CF52" s="200">
        <v>0.15</v>
      </c>
      <c r="CG52" s="200">
        <v>0.1</v>
      </c>
      <c r="CH52" s="200">
        <v>0.25</v>
      </c>
      <c r="DB52" s="10" t="s">
        <v>986</v>
      </c>
      <c r="DC52" s="11" t="s">
        <v>1013</v>
      </c>
      <c r="DG52" s="11" t="s">
        <v>1717</v>
      </c>
      <c r="DJ52" s="11" t="s">
        <v>1161</v>
      </c>
      <c r="DY52" s="56" t="s">
        <v>1657</v>
      </c>
      <c r="DZ52" s="60" t="s">
        <v>1319</v>
      </c>
      <c r="EA52" s="63" t="s">
        <v>1446</v>
      </c>
    </row>
    <row r="53" spans="1:131" ht="15" customHeight="1" x14ac:dyDescent="0.2">
      <c r="A53" s="8"/>
      <c r="B53" s="8"/>
      <c r="C53" s="8"/>
      <c r="D53" s="8"/>
      <c r="E53" s="8"/>
      <c r="F53" s="8"/>
      <c r="G53" s="8"/>
      <c r="H53" s="8"/>
      <c r="I53" s="8"/>
      <c r="J53" s="8"/>
      <c r="K53" s="8"/>
      <c r="Q53" s="8"/>
      <c r="R53" s="8"/>
      <c r="S53" s="8"/>
      <c r="T53" s="8"/>
      <c r="U53" s="8"/>
      <c r="V53" s="8" t="s">
        <v>85</v>
      </c>
      <c r="W53" s="8" t="s">
        <v>81</v>
      </c>
      <c r="X53" s="9">
        <v>0.15</v>
      </c>
      <c r="Y53" s="9">
        <v>0.1</v>
      </c>
      <c r="Z53" s="9">
        <v>0.25</v>
      </c>
      <c r="AA53" s="13" t="s">
        <v>58</v>
      </c>
      <c r="AB53" s="13" t="s">
        <v>43</v>
      </c>
      <c r="AC53" s="14">
        <v>0.15</v>
      </c>
      <c r="AD53" s="14">
        <v>0.1</v>
      </c>
      <c r="AE53" s="14">
        <v>0.25</v>
      </c>
      <c r="AF53" s="8"/>
      <c r="AG53" s="8"/>
      <c r="AH53" s="8"/>
      <c r="AI53" s="8"/>
      <c r="AJ53" s="8"/>
      <c r="AK53" s="8" t="s">
        <v>261</v>
      </c>
      <c r="AL53" s="8" t="s">
        <v>56</v>
      </c>
      <c r="AM53" s="9">
        <v>0.15</v>
      </c>
      <c r="AN53" s="9">
        <v>0.1</v>
      </c>
      <c r="AO53" s="9">
        <v>0.25</v>
      </c>
      <c r="AP53" s="8" t="s">
        <v>1360</v>
      </c>
      <c r="AQ53" s="8" t="s">
        <v>56</v>
      </c>
      <c r="AR53" s="9">
        <v>0.15</v>
      </c>
      <c r="AS53" s="9">
        <v>0.1</v>
      </c>
      <c r="AT53" s="9">
        <v>0.25</v>
      </c>
      <c r="AU53" s="8" t="s">
        <v>1260</v>
      </c>
      <c r="AV53" s="8" t="s">
        <v>166</v>
      </c>
      <c r="AW53" s="9">
        <v>0.15</v>
      </c>
      <c r="AX53" s="9">
        <v>0.1</v>
      </c>
      <c r="AY53" s="9">
        <v>0.25</v>
      </c>
      <c r="AZ53" s="8"/>
      <c r="BA53" s="8"/>
      <c r="BB53" s="8"/>
      <c r="BC53" s="8"/>
      <c r="BD53" s="8"/>
      <c r="BE53" s="8"/>
      <c r="BF53" s="8"/>
      <c r="BG53" s="8"/>
      <c r="BH53" s="8"/>
      <c r="BI53" s="8"/>
      <c r="BJ53" s="8" t="s">
        <v>943</v>
      </c>
      <c r="BK53" s="8" t="s">
        <v>370</v>
      </c>
      <c r="BL53" s="9">
        <v>0.15</v>
      </c>
      <c r="BM53" s="9">
        <v>0.1</v>
      </c>
      <c r="BN53" s="9">
        <v>0.25</v>
      </c>
      <c r="BT53" s="41" t="s">
        <v>656</v>
      </c>
      <c r="BU53" s="41" t="s">
        <v>43</v>
      </c>
      <c r="BV53" s="38">
        <v>0.15</v>
      </c>
      <c r="BW53" s="38">
        <v>0.1</v>
      </c>
      <c r="BX53" s="38">
        <v>0.25</v>
      </c>
      <c r="BY53" s="21" t="s">
        <v>523</v>
      </c>
      <c r="BZ53" s="21" t="s">
        <v>166</v>
      </c>
      <c r="CA53" s="18">
        <v>0.15</v>
      </c>
      <c r="CB53" s="18">
        <v>0.1</v>
      </c>
      <c r="CC53" s="18">
        <v>0.25</v>
      </c>
      <c r="CD53" s="199" t="s">
        <v>1435</v>
      </c>
      <c r="CE53" s="199" t="s">
        <v>1434</v>
      </c>
      <c r="CF53" s="200">
        <v>0.15</v>
      </c>
      <c r="CG53" s="200">
        <v>0.1</v>
      </c>
      <c r="CH53" s="200">
        <v>0.25</v>
      </c>
      <c r="DB53" s="10" t="s">
        <v>986</v>
      </c>
      <c r="DC53" s="10" t="s">
        <v>988</v>
      </c>
      <c r="DG53" s="11" t="s">
        <v>1717</v>
      </c>
      <c r="DJ53" s="11" t="s">
        <v>1161</v>
      </c>
      <c r="DY53" s="56" t="s">
        <v>1657</v>
      </c>
      <c r="DZ53" s="60" t="s">
        <v>1319</v>
      </c>
      <c r="EA53" s="63" t="s">
        <v>1446</v>
      </c>
    </row>
    <row r="54" spans="1:131" ht="15" customHeight="1" x14ac:dyDescent="0.2">
      <c r="A54" s="8"/>
      <c r="B54" s="8"/>
      <c r="C54" s="8"/>
      <c r="D54" s="8"/>
      <c r="E54" s="8"/>
      <c r="F54" s="8"/>
      <c r="G54" s="8"/>
      <c r="H54" s="8"/>
      <c r="I54" s="8"/>
      <c r="J54" s="8"/>
      <c r="K54" s="8"/>
      <c r="Q54" s="8"/>
      <c r="R54" s="8"/>
      <c r="S54" s="8"/>
      <c r="T54" s="8"/>
      <c r="U54" s="8"/>
      <c r="V54" s="8" t="s">
        <v>86</v>
      </c>
      <c r="W54" s="8" t="s">
        <v>81</v>
      </c>
      <c r="X54" s="9">
        <v>0.15</v>
      </c>
      <c r="Y54" s="9">
        <v>0.1</v>
      </c>
      <c r="Z54" s="9">
        <v>0.25</v>
      </c>
      <c r="AA54" s="13" t="s">
        <v>1631</v>
      </c>
      <c r="AB54" s="13" t="s">
        <v>166</v>
      </c>
      <c r="AC54" s="14">
        <v>0.15</v>
      </c>
      <c r="AD54" s="14">
        <v>0.1</v>
      </c>
      <c r="AE54" s="14">
        <v>0.25</v>
      </c>
      <c r="AF54" s="8"/>
      <c r="AG54" s="8"/>
      <c r="AH54" s="8"/>
      <c r="AI54" s="8"/>
      <c r="AJ54" s="8"/>
      <c r="AK54" s="8" t="s">
        <v>970</v>
      </c>
      <c r="AL54" s="8" t="s">
        <v>166</v>
      </c>
      <c r="AM54" s="9">
        <v>0.15</v>
      </c>
      <c r="AN54" s="9">
        <v>0.1</v>
      </c>
      <c r="AO54" s="9">
        <v>0.25</v>
      </c>
      <c r="AP54" s="8" t="s">
        <v>1361</v>
      </c>
      <c r="AQ54" s="8" t="s">
        <v>56</v>
      </c>
      <c r="AR54" s="9">
        <v>0.15</v>
      </c>
      <c r="AS54" s="9">
        <v>0.1</v>
      </c>
      <c r="AT54" s="9">
        <v>0.25</v>
      </c>
      <c r="AU54" s="8" t="s">
        <v>1261</v>
      </c>
      <c r="AV54" s="8" t="s">
        <v>166</v>
      </c>
      <c r="AW54" s="9">
        <v>0.15</v>
      </c>
      <c r="AX54" s="9">
        <v>0.1</v>
      </c>
      <c r="AY54" s="9">
        <v>0.25</v>
      </c>
      <c r="AZ54" s="8"/>
      <c r="BA54" s="8"/>
      <c r="BB54" s="8"/>
      <c r="BC54" s="8"/>
      <c r="BD54" s="8"/>
      <c r="BE54" s="8"/>
      <c r="BF54" s="8"/>
      <c r="BG54" s="8"/>
      <c r="BH54" s="8"/>
      <c r="BI54" s="8"/>
      <c r="BJ54" s="8" t="s">
        <v>903</v>
      </c>
      <c r="BK54" s="8" t="s">
        <v>370</v>
      </c>
      <c r="BL54" s="9">
        <v>0.15</v>
      </c>
      <c r="BM54" s="9">
        <v>0.1</v>
      </c>
      <c r="BN54" s="9">
        <v>0.25</v>
      </c>
      <c r="BT54" s="41" t="s">
        <v>681</v>
      </c>
      <c r="BU54" s="41" t="s">
        <v>43</v>
      </c>
      <c r="BV54" s="38">
        <v>0.15</v>
      </c>
      <c r="BW54" s="38">
        <v>0.1</v>
      </c>
      <c r="BX54" s="38">
        <v>0.25</v>
      </c>
      <c r="BY54" s="21" t="s">
        <v>524</v>
      </c>
      <c r="BZ54" s="21" t="s">
        <v>166</v>
      </c>
      <c r="CA54" s="18">
        <v>0.15</v>
      </c>
      <c r="CB54" s="18">
        <v>0.1</v>
      </c>
      <c r="CC54" s="18">
        <v>0.25</v>
      </c>
      <c r="CD54" s="46" t="s">
        <v>1454</v>
      </c>
      <c r="CE54" s="46" t="s">
        <v>166</v>
      </c>
      <c r="CF54" s="45">
        <v>0.15</v>
      </c>
      <c r="CG54" s="45">
        <v>0.1</v>
      </c>
      <c r="CH54" s="45">
        <v>0.25</v>
      </c>
      <c r="DB54" s="10" t="s">
        <v>986</v>
      </c>
      <c r="DC54" s="11" t="s">
        <v>1701</v>
      </c>
      <c r="DG54" s="11" t="s">
        <v>1717</v>
      </c>
      <c r="DJ54" s="11" t="s">
        <v>1161</v>
      </c>
      <c r="DY54" s="56" t="s">
        <v>1657</v>
      </c>
      <c r="DZ54" s="60" t="s">
        <v>1319</v>
      </c>
      <c r="EA54" s="63" t="s">
        <v>1446</v>
      </c>
    </row>
    <row r="55" spans="1:131" ht="15" customHeight="1" x14ac:dyDescent="0.2">
      <c r="A55" s="8"/>
      <c r="B55" s="8"/>
      <c r="C55" s="8"/>
      <c r="D55" s="8"/>
      <c r="E55" s="8"/>
      <c r="F55" s="8"/>
      <c r="G55" s="8"/>
      <c r="H55" s="8"/>
      <c r="I55" s="8"/>
      <c r="J55" s="8"/>
      <c r="K55" s="8"/>
      <c r="Q55" s="8"/>
      <c r="R55" s="8"/>
      <c r="S55" s="8"/>
      <c r="T55" s="8"/>
      <c r="U55" s="8"/>
      <c r="V55" s="8" t="s">
        <v>87</v>
      </c>
      <c r="W55" s="8" t="s">
        <v>81</v>
      </c>
      <c r="X55" s="9">
        <v>0.15</v>
      </c>
      <c r="Y55" s="9">
        <v>0.1</v>
      </c>
      <c r="Z55" s="9">
        <v>0.25</v>
      </c>
      <c r="AA55" s="13" t="s">
        <v>1632</v>
      </c>
      <c r="AB55" s="13" t="s">
        <v>166</v>
      </c>
      <c r="AC55" s="14">
        <v>0.15</v>
      </c>
      <c r="AD55" s="14">
        <v>0.1</v>
      </c>
      <c r="AE55" s="14">
        <v>0.25</v>
      </c>
      <c r="AF55" s="8"/>
      <c r="AG55" s="8"/>
      <c r="AH55" s="8"/>
      <c r="AI55" s="8"/>
      <c r="AJ55" s="8"/>
      <c r="AK55" s="8" t="s">
        <v>973</v>
      </c>
      <c r="AL55" s="8" t="s">
        <v>166</v>
      </c>
      <c r="AM55" s="9">
        <v>0.15</v>
      </c>
      <c r="AN55" s="9">
        <v>0.1</v>
      </c>
      <c r="AO55" s="9">
        <v>0.25</v>
      </c>
      <c r="AP55" s="8" t="s">
        <v>1365</v>
      </c>
      <c r="AQ55" s="8" t="s">
        <v>56</v>
      </c>
      <c r="AR55" s="9">
        <v>0.15</v>
      </c>
      <c r="AS55" s="9">
        <v>0.1</v>
      </c>
      <c r="AT55" s="9">
        <v>0.25</v>
      </c>
      <c r="AU55" s="8" t="s">
        <v>1262</v>
      </c>
      <c r="AV55" s="8" t="s">
        <v>166</v>
      </c>
      <c r="AW55" s="9">
        <v>0.15</v>
      </c>
      <c r="AX55" s="9">
        <v>0.1</v>
      </c>
      <c r="AY55" s="9">
        <v>0.25</v>
      </c>
      <c r="AZ55" s="8"/>
      <c r="BA55" s="8"/>
      <c r="BB55" s="8"/>
      <c r="BC55" s="8"/>
      <c r="BD55" s="8"/>
      <c r="BE55" s="8"/>
      <c r="BF55" s="8"/>
      <c r="BG55" s="8"/>
      <c r="BH55" s="8"/>
      <c r="BI55" s="8"/>
      <c r="BJ55" s="8" t="s">
        <v>942</v>
      </c>
      <c r="BK55" s="8" t="s">
        <v>370</v>
      </c>
      <c r="BL55" s="9">
        <v>0.15</v>
      </c>
      <c r="BM55" s="9">
        <v>0.1</v>
      </c>
      <c r="BN55" s="9">
        <v>0.25</v>
      </c>
      <c r="BT55" s="41" t="s">
        <v>682</v>
      </c>
      <c r="BU55" s="41" t="s">
        <v>43</v>
      </c>
      <c r="BV55" s="38">
        <v>0.15</v>
      </c>
      <c r="BW55" s="38">
        <v>0.1</v>
      </c>
      <c r="BX55" s="38">
        <v>0.25</v>
      </c>
      <c r="BY55" s="21" t="s">
        <v>527</v>
      </c>
      <c r="BZ55" s="21" t="s">
        <v>166</v>
      </c>
      <c r="CA55" s="18">
        <v>0.15</v>
      </c>
      <c r="CB55" s="18">
        <v>0.1</v>
      </c>
      <c r="CC55" s="18">
        <v>0.25</v>
      </c>
      <c r="CD55" s="46" t="s">
        <v>850</v>
      </c>
      <c r="CE55" s="46" t="s">
        <v>166</v>
      </c>
      <c r="CF55" s="45">
        <v>0.15</v>
      </c>
      <c r="CG55" s="45">
        <v>0.1</v>
      </c>
      <c r="CH55" s="45">
        <v>0.25</v>
      </c>
      <c r="DB55" s="10" t="s">
        <v>985</v>
      </c>
      <c r="DC55" s="11" t="s">
        <v>1697</v>
      </c>
      <c r="DG55" s="11" t="s">
        <v>1717</v>
      </c>
      <c r="DJ55" s="11" t="s">
        <v>1161</v>
      </c>
      <c r="DY55" s="56" t="s">
        <v>1657</v>
      </c>
      <c r="DZ55" s="60" t="s">
        <v>1319</v>
      </c>
      <c r="EA55" s="63" t="s">
        <v>1446</v>
      </c>
    </row>
    <row r="56" spans="1:131" ht="15" customHeight="1" x14ac:dyDescent="0.2">
      <c r="A56" s="8"/>
      <c r="B56" s="8"/>
      <c r="C56" s="8"/>
      <c r="D56" s="8"/>
      <c r="E56" s="8"/>
      <c r="F56" s="8"/>
      <c r="G56" s="8"/>
      <c r="H56" s="8"/>
      <c r="I56" s="8"/>
      <c r="J56" s="8"/>
      <c r="K56" s="8"/>
      <c r="Q56" s="8"/>
      <c r="R56" s="8"/>
      <c r="S56" s="8"/>
      <c r="T56" s="8"/>
      <c r="U56" s="8"/>
      <c r="V56" s="8" t="s">
        <v>88</v>
      </c>
      <c r="W56" s="8" t="s">
        <v>81</v>
      </c>
      <c r="X56" s="9">
        <v>0.15</v>
      </c>
      <c r="Y56" s="9">
        <v>0.1</v>
      </c>
      <c r="Z56" s="9">
        <v>0.25</v>
      </c>
      <c r="AA56" s="13" t="s">
        <v>1633</v>
      </c>
      <c r="AB56" s="13" t="s">
        <v>166</v>
      </c>
      <c r="AC56" s="14">
        <v>0.15</v>
      </c>
      <c r="AD56" s="14">
        <v>0.1</v>
      </c>
      <c r="AE56" s="14">
        <v>0.25</v>
      </c>
      <c r="AF56" s="8"/>
      <c r="AG56" s="8"/>
      <c r="AH56" s="8"/>
      <c r="AI56" s="8"/>
      <c r="AJ56" s="8"/>
      <c r="AK56" s="8" t="s">
        <v>971</v>
      </c>
      <c r="AL56" s="8" t="s">
        <v>166</v>
      </c>
      <c r="AM56" s="9">
        <v>0.15</v>
      </c>
      <c r="AN56" s="9">
        <v>0.1</v>
      </c>
      <c r="AO56" s="9">
        <v>0.25</v>
      </c>
      <c r="AP56" s="8" t="s">
        <v>1378</v>
      </c>
      <c r="AQ56" s="8" t="s">
        <v>56</v>
      </c>
      <c r="AR56" s="9">
        <v>0.15</v>
      </c>
      <c r="AS56" s="9">
        <v>0.1</v>
      </c>
      <c r="AT56" s="9">
        <v>0.25</v>
      </c>
      <c r="AU56" s="8" t="s">
        <v>1263</v>
      </c>
      <c r="AV56" s="8" t="s">
        <v>166</v>
      </c>
      <c r="AW56" s="9">
        <v>0.15</v>
      </c>
      <c r="AX56" s="9">
        <v>0.1</v>
      </c>
      <c r="AY56" s="9">
        <v>0.25</v>
      </c>
      <c r="AZ56" s="8"/>
      <c r="BA56" s="8"/>
      <c r="BB56" s="8"/>
      <c r="BC56" s="8"/>
      <c r="BD56" s="8"/>
      <c r="BE56" s="8"/>
      <c r="BF56" s="8"/>
      <c r="BG56" s="8"/>
      <c r="BH56" s="8"/>
      <c r="BI56" s="8"/>
      <c r="BJ56" s="8" t="s">
        <v>906</v>
      </c>
      <c r="BK56" s="8" t="s">
        <v>370</v>
      </c>
      <c r="BL56" s="9">
        <v>0.15</v>
      </c>
      <c r="BM56" s="9">
        <v>0.1</v>
      </c>
      <c r="BN56" s="9">
        <v>0.25</v>
      </c>
      <c r="BT56" s="41" t="s">
        <v>683</v>
      </c>
      <c r="BU56" s="41" t="s">
        <v>43</v>
      </c>
      <c r="BV56" s="38">
        <v>0.15</v>
      </c>
      <c r="BW56" s="38">
        <v>0.1</v>
      </c>
      <c r="BX56" s="38">
        <v>0.25</v>
      </c>
      <c r="BY56" s="21" t="s">
        <v>530</v>
      </c>
      <c r="BZ56" s="21" t="s">
        <v>166</v>
      </c>
      <c r="CA56" s="18">
        <v>0.15</v>
      </c>
      <c r="CB56" s="18">
        <v>0.1</v>
      </c>
      <c r="CC56" s="18">
        <v>0.25</v>
      </c>
      <c r="CD56" s="46" t="s">
        <v>1075</v>
      </c>
      <c r="CE56" s="46" t="s">
        <v>43</v>
      </c>
      <c r="CF56" s="45">
        <v>0.15</v>
      </c>
      <c r="CG56" s="45">
        <v>0.1</v>
      </c>
      <c r="CH56" s="45">
        <v>0.25</v>
      </c>
      <c r="DB56" s="10" t="s">
        <v>985</v>
      </c>
      <c r="DC56" s="11" t="s">
        <v>1698</v>
      </c>
      <c r="DE56" s="11" t="s">
        <v>1037</v>
      </c>
      <c r="DF56" s="11" t="s">
        <v>1708</v>
      </c>
      <c r="DG56" s="11" t="s">
        <v>1717</v>
      </c>
      <c r="DY56" s="56" t="s">
        <v>1657</v>
      </c>
      <c r="DZ56" s="60" t="s">
        <v>1319</v>
      </c>
      <c r="EA56" s="63" t="s">
        <v>1446</v>
      </c>
    </row>
    <row r="57" spans="1:131" ht="15" customHeight="1" x14ac:dyDescent="0.2">
      <c r="A57" s="8"/>
      <c r="B57" s="8"/>
      <c r="C57" s="8"/>
      <c r="D57" s="8"/>
      <c r="E57" s="8"/>
      <c r="F57" s="8"/>
      <c r="G57" s="8"/>
      <c r="H57" s="8"/>
      <c r="I57" s="8"/>
      <c r="J57" s="8"/>
      <c r="K57" s="8"/>
      <c r="Q57" s="8"/>
      <c r="R57" s="8"/>
      <c r="S57" s="8"/>
      <c r="T57" s="8"/>
      <c r="U57" s="8"/>
      <c r="V57" s="8" t="s">
        <v>91</v>
      </c>
      <c r="W57" s="8" t="s">
        <v>81</v>
      </c>
      <c r="X57" s="9">
        <v>0.15</v>
      </c>
      <c r="Y57" s="9">
        <v>0.1</v>
      </c>
      <c r="Z57" s="9">
        <v>0.25</v>
      </c>
      <c r="AA57" s="13" t="s">
        <v>1634</v>
      </c>
      <c r="AB57" s="13" t="s">
        <v>166</v>
      </c>
      <c r="AC57" s="14">
        <v>0.15</v>
      </c>
      <c r="AD57" s="14">
        <v>0.1</v>
      </c>
      <c r="AE57" s="14">
        <v>0.25</v>
      </c>
      <c r="AF57" s="8"/>
      <c r="AG57" s="8"/>
      <c r="AH57" s="8"/>
      <c r="AI57" s="8"/>
      <c r="AJ57" s="8"/>
      <c r="AK57" s="8" t="s">
        <v>972</v>
      </c>
      <c r="AL57" s="8" t="s">
        <v>166</v>
      </c>
      <c r="AM57" s="9">
        <v>0.15</v>
      </c>
      <c r="AN57" s="9">
        <v>0.1</v>
      </c>
      <c r="AO57" s="9">
        <v>0.25</v>
      </c>
      <c r="AP57" s="8" t="s">
        <v>1379</v>
      </c>
      <c r="AQ57" s="8" t="s">
        <v>56</v>
      </c>
      <c r="AR57" s="9">
        <v>0.15</v>
      </c>
      <c r="AS57" s="9">
        <v>0.1</v>
      </c>
      <c r="AT57" s="9">
        <v>0.25</v>
      </c>
      <c r="AU57" s="8" t="s">
        <v>1264</v>
      </c>
      <c r="AV57" s="8" t="s">
        <v>166</v>
      </c>
      <c r="AW57" s="9">
        <v>0.15</v>
      </c>
      <c r="AX57" s="9">
        <v>0.1</v>
      </c>
      <c r="AY57" s="9">
        <v>0.25</v>
      </c>
      <c r="AZ57" s="8"/>
      <c r="BA57" s="8"/>
      <c r="BB57" s="8"/>
      <c r="BC57" s="8"/>
      <c r="BD57" s="8"/>
      <c r="BE57" s="8"/>
      <c r="BF57" s="8"/>
      <c r="BG57" s="8"/>
      <c r="BH57" s="8"/>
      <c r="BI57" s="8"/>
      <c r="BJ57" s="8" t="s">
        <v>907</v>
      </c>
      <c r="BK57" s="8" t="s">
        <v>370</v>
      </c>
      <c r="BL57" s="9">
        <v>0.15</v>
      </c>
      <c r="BM57" s="9">
        <v>0.1</v>
      </c>
      <c r="BN57" s="9">
        <v>0.25</v>
      </c>
      <c r="BT57" s="41" t="s">
        <v>1550</v>
      </c>
      <c r="BU57" s="41" t="s">
        <v>43</v>
      </c>
      <c r="BV57" s="38">
        <v>0.15</v>
      </c>
      <c r="BW57" s="38">
        <v>0.1</v>
      </c>
      <c r="BX57" s="38">
        <v>0.25</v>
      </c>
      <c r="BY57" s="21" t="s">
        <v>866</v>
      </c>
      <c r="BZ57" s="21" t="s">
        <v>370</v>
      </c>
      <c r="CA57" s="18">
        <v>0.15</v>
      </c>
      <c r="CB57" s="18">
        <v>0.1</v>
      </c>
      <c r="CC57" s="18">
        <v>0.25</v>
      </c>
      <c r="CD57" s="46" t="s">
        <v>1076</v>
      </c>
      <c r="CE57" s="46" t="s">
        <v>370</v>
      </c>
      <c r="CF57" s="45">
        <v>0.15</v>
      </c>
      <c r="CG57" s="45">
        <v>0.1</v>
      </c>
      <c r="CH57" s="45">
        <v>0.25</v>
      </c>
      <c r="DB57" s="10" t="s">
        <v>985</v>
      </c>
      <c r="DC57" s="11" t="s">
        <v>1699</v>
      </c>
      <c r="DE57" s="11" t="s">
        <v>1039</v>
      </c>
      <c r="DG57" s="11" t="s">
        <v>1717</v>
      </c>
      <c r="DY57" s="56" t="s">
        <v>1657</v>
      </c>
      <c r="DZ57" s="60" t="s">
        <v>1169</v>
      </c>
      <c r="EA57" s="63" t="s">
        <v>1446</v>
      </c>
    </row>
    <row r="58" spans="1:131" ht="15" customHeight="1" x14ac:dyDescent="0.2">
      <c r="A58" s="8"/>
      <c r="B58" s="8"/>
      <c r="C58" s="8"/>
      <c r="D58" s="8"/>
      <c r="E58" s="8"/>
      <c r="F58" s="8"/>
      <c r="G58" s="8"/>
      <c r="H58" s="8"/>
      <c r="I58" s="8"/>
      <c r="J58" s="8"/>
      <c r="K58" s="8"/>
      <c r="Q58" s="8"/>
      <c r="R58" s="8"/>
      <c r="S58" s="8"/>
      <c r="T58" s="8"/>
      <c r="U58" s="8"/>
      <c r="V58" s="8" t="s">
        <v>89</v>
      </c>
      <c r="W58" s="8" t="s">
        <v>81</v>
      </c>
      <c r="X58" s="9">
        <v>0.15</v>
      </c>
      <c r="Y58" s="9">
        <v>0.1</v>
      </c>
      <c r="Z58" s="9">
        <v>0.25</v>
      </c>
      <c r="AA58" s="13" t="s">
        <v>1637</v>
      </c>
      <c r="AB58" s="13" t="s">
        <v>166</v>
      </c>
      <c r="AC58" s="14">
        <v>0.15</v>
      </c>
      <c r="AD58" s="14">
        <v>0.1</v>
      </c>
      <c r="AE58" s="14">
        <v>0.25</v>
      </c>
      <c r="AF58" s="8"/>
      <c r="AG58" s="8"/>
      <c r="AH58" s="8"/>
      <c r="AI58" s="8"/>
      <c r="AJ58" s="8"/>
      <c r="AK58" s="8" t="s">
        <v>245</v>
      </c>
      <c r="AL58" s="8" t="s">
        <v>166</v>
      </c>
      <c r="AM58" s="9">
        <v>0.15</v>
      </c>
      <c r="AN58" s="9">
        <v>0.1</v>
      </c>
      <c r="AO58" s="9">
        <v>0.25</v>
      </c>
      <c r="AP58" s="8" t="s">
        <v>1383</v>
      </c>
      <c r="AQ58" s="8" t="s">
        <v>56</v>
      </c>
      <c r="AR58" s="9">
        <v>0.15</v>
      </c>
      <c r="AS58" s="9">
        <v>0.1</v>
      </c>
      <c r="AT58" s="9">
        <v>0.25</v>
      </c>
      <c r="AU58" s="8" t="s">
        <v>1265</v>
      </c>
      <c r="AV58" s="8" t="s">
        <v>166</v>
      </c>
      <c r="AW58" s="9">
        <v>0.15</v>
      </c>
      <c r="AX58" s="9">
        <v>0.1</v>
      </c>
      <c r="AY58" s="9">
        <v>0.25</v>
      </c>
      <c r="AZ58" s="8"/>
      <c r="BA58" s="8"/>
      <c r="BB58" s="8"/>
      <c r="BC58" s="8"/>
      <c r="BD58" s="8"/>
      <c r="BE58" s="8"/>
      <c r="BF58" s="8"/>
      <c r="BG58" s="8"/>
      <c r="BH58" s="8"/>
      <c r="BI58" s="8"/>
      <c r="BJ58" s="8" t="s">
        <v>908</v>
      </c>
      <c r="BK58" s="8" t="s">
        <v>370</v>
      </c>
      <c r="BL58" s="9">
        <v>0.15</v>
      </c>
      <c r="BM58" s="9">
        <v>0.1</v>
      </c>
      <c r="BN58" s="9">
        <v>0.25</v>
      </c>
      <c r="BT58" s="41" t="s">
        <v>1415</v>
      </c>
      <c r="BU58" s="41" t="s">
        <v>43</v>
      </c>
      <c r="BV58" s="38">
        <v>0.15</v>
      </c>
      <c r="BW58" s="38">
        <v>0.1</v>
      </c>
      <c r="BX58" s="38">
        <v>0.25</v>
      </c>
      <c r="BY58" s="21" t="s">
        <v>867</v>
      </c>
      <c r="BZ58" s="21" t="s">
        <v>370</v>
      </c>
      <c r="CA58" s="18">
        <v>0.15</v>
      </c>
      <c r="CB58" s="18">
        <v>0.1</v>
      </c>
      <c r="CC58" s="18">
        <v>0.25</v>
      </c>
      <c r="CD58" s="46" t="s">
        <v>1327</v>
      </c>
      <c r="CE58" s="46" t="s">
        <v>166</v>
      </c>
      <c r="CF58" s="45">
        <v>0.15</v>
      </c>
      <c r="CG58" s="45">
        <v>0.1</v>
      </c>
      <c r="CH58" s="45">
        <v>0.25</v>
      </c>
      <c r="DB58" s="10" t="s">
        <v>997</v>
      </c>
      <c r="DC58" s="11" t="s">
        <v>1700</v>
      </c>
      <c r="DG58" s="11" t="s">
        <v>1717</v>
      </c>
      <c r="DY58" s="56" t="s">
        <v>1657</v>
      </c>
      <c r="DZ58" s="60" t="s">
        <v>1169</v>
      </c>
      <c r="EA58" s="63" t="s">
        <v>1446</v>
      </c>
    </row>
    <row r="59" spans="1:131" ht="15" customHeight="1" x14ac:dyDescent="0.2">
      <c r="A59" s="8"/>
      <c r="B59" s="8"/>
      <c r="C59" s="8"/>
      <c r="D59" s="8"/>
      <c r="E59" s="8"/>
      <c r="F59" s="8"/>
      <c r="G59" s="8"/>
      <c r="H59" s="8"/>
      <c r="I59" s="8"/>
      <c r="J59" s="8"/>
      <c r="K59" s="8"/>
      <c r="Q59" s="8"/>
      <c r="R59" s="8"/>
      <c r="S59" s="8"/>
      <c r="T59" s="8"/>
      <c r="U59" s="8"/>
      <c r="V59" s="8" t="s">
        <v>983</v>
      </c>
      <c r="W59" s="8" t="s">
        <v>43</v>
      </c>
      <c r="X59" s="9">
        <v>0.15</v>
      </c>
      <c r="Y59" s="9">
        <v>0.1</v>
      </c>
      <c r="Z59" s="9">
        <v>0.25</v>
      </c>
      <c r="AF59" s="8"/>
      <c r="AG59" s="8"/>
      <c r="AH59" s="8"/>
      <c r="AI59" s="8"/>
      <c r="AJ59" s="8"/>
      <c r="AK59" s="8" t="s">
        <v>246</v>
      </c>
      <c r="AL59" s="8" t="s">
        <v>166</v>
      </c>
      <c r="AM59" s="9">
        <v>0.15</v>
      </c>
      <c r="AN59" s="9">
        <v>0.1</v>
      </c>
      <c r="AO59" s="9">
        <v>0.25</v>
      </c>
      <c r="AP59" s="8" t="s">
        <v>1385</v>
      </c>
      <c r="AQ59" s="8" t="s">
        <v>56</v>
      </c>
      <c r="AR59" s="9">
        <v>0.15</v>
      </c>
      <c r="AS59" s="9">
        <v>0.1</v>
      </c>
      <c r="AT59" s="9">
        <v>0.25</v>
      </c>
      <c r="AU59" s="8"/>
      <c r="AV59" s="8"/>
      <c r="AW59" s="8"/>
      <c r="AX59" s="8"/>
      <c r="AY59" s="8"/>
      <c r="AZ59" s="8"/>
      <c r="BA59" s="8"/>
      <c r="BB59" s="8"/>
      <c r="BC59" s="8"/>
      <c r="BD59" s="8"/>
      <c r="BE59" s="8"/>
      <c r="BF59" s="8"/>
      <c r="BG59" s="8"/>
      <c r="BH59" s="8"/>
      <c r="BI59" s="8"/>
      <c r="BJ59" s="8" t="s">
        <v>468</v>
      </c>
      <c r="BK59" s="8" t="s">
        <v>170</v>
      </c>
      <c r="BL59" s="9">
        <v>0.15</v>
      </c>
      <c r="BM59" s="9">
        <v>0.1</v>
      </c>
      <c r="BN59" s="9">
        <v>0.25</v>
      </c>
      <c r="BT59" s="41" t="s">
        <v>657</v>
      </c>
      <c r="BU59" s="41" t="s">
        <v>43</v>
      </c>
      <c r="BV59" s="38">
        <v>0.15</v>
      </c>
      <c r="BW59" s="38">
        <v>0.1</v>
      </c>
      <c r="BX59" s="38">
        <v>0.25</v>
      </c>
      <c r="BY59" s="21" t="s">
        <v>868</v>
      </c>
      <c r="BZ59" s="21" t="s">
        <v>370</v>
      </c>
      <c r="CA59" s="18">
        <v>0.15</v>
      </c>
      <c r="CB59" s="18">
        <v>0.1</v>
      </c>
      <c r="CC59" s="18">
        <v>0.25</v>
      </c>
      <c r="CD59" s="46" t="s">
        <v>851</v>
      </c>
      <c r="CE59" s="46" t="s">
        <v>166</v>
      </c>
      <c r="CF59" s="45">
        <v>0.15</v>
      </c>
      <c r="CG59" s="45">
        <v>0.1</v>
      </c>
      <c r="CH59" s="45">
        <v>0.25</v>
      </c>
      <c r="DB59" s="10" t="s">
        <v>987</v>
      </c>
      <c r="DG59" s="11" t="s">
        <v>1717</v>
      </c>
      <c r="DY59" s="56" t="s">
        <v>1657</v>
      </c>
      <c r="DZ59" s="60" t="s">
        <v>1169</v>
      </c>
      <c r="EA59" s="63" t="s">
        <v>1446</v>
      </c>
    </row>
    <row r="60" spans="1:131" ht="15" customHeight="1" x14ac:dyDescent="0.2">
      <c r="A60" s="8"/>
      <c r="B60" s="8"/>
      <c r="C60" s="8"/>
      <c r="D60" s="8"/>
      <c r="E60" s="8"/>
      <c r="F60" s="8"/>
      <c r="G60" s="8"/>
      <c r="H60" s="8"/>
      <c r="I60" s="8"/>
      <c r="J60" s="8"/>
      <c r="K60" s="8"/>
      <c r="Q60" s="8"/>
      <c r="R60" s="8"/>
      <c r="S60" s="8"/>
      <c r="T60" s="8"/>
      <c r="U60" s="8"/>
      <c r="V60" s="8" t="s">
        <v>111</v>
      </c>
      <c r="W60" s="8" t="s">
        <v>43</v>
      </c>
      <c r="X60" s="9">
        <v>0.15</v>
      </c>
      <c r="Y60" s="9">
        <v>0.1</v>
      </c>
      <c r="Z60" s="9">
        <v>0.25</v>
      </c>
      <c r="AA60" s="8"/>
      <c r="AB60" s="8"/>
      <c r="AC60" s="8"/>
      <c r="AD60" s="8"/>
      <c r="AE60" s="8"/>
      <c r="AF60" s="8"/>
      <c r="AG60" s="8"/>
      <c r="AH60" s="8"/>
      <c r="AI60" s="8"/>
      <c r="AJ60" s="8"/>
      <c r="AK60" s="8" t="s">
        <v>249</v>
      </c>
      <c r="AL60" s="8" t="s">
        <v>166</v>
      </c>
      <c r="AM60" s="9">
        <v>0.15</v>
      </c>
      <c r="AN60" s="9">
        <v>0.1</v>
      </c>
      <c r="AO60" s="9">
        <v>0.25</v>
      </c>
      <c r="AP60" s="8" t="s">
        <v>1387</v>
      </c>
      <c r="AQ60" s="8" t="s">
        <v>56</v>
      </c>
      <c r="AR60" s="9">
        <v>0.15</v>
      </c>
      <c r="AS60" s="9">
        <v>0.1</v>
      </c>
      <c r="AT60" s="9">
        <v>0.25</v>
      </c>
      <c r="AU60" s="8"/>
      <c r="AV60" s="8"/>
      <c r="AW60" s="8"/>
      <c r="AX60" s="8"/>
      <c r="AY60" s="8"/>
      <c r="AZ60" s="8"/>
      <c r="BA60" s="8"/>
      <c r="BB60" s="8"/>
      <c r="BC60" s="8"/>
      <c r="BD60" s="8"/>
      <c r="BE60" s="8"/>
      <c r="BF60" s="8"/>
      <c r="BG60" s="8"/>
      <c r="BH60" s="8"/>
      <c r="BI60" s="8"/>
      <c r="BJ60" s="8" t="s">
        <v>910</v>
      </c>
      <c r="BK60" s="8" t="s">
        <v>166</v>
      </c>
      <c r="BL60" s="9">
        <v>0.15</v>
      </c>
      <c r="BM60" s="9">
        <v>0.1</v>
      </c>
      <c r="BN60" s="9">
        <v>0.25</v>
      </c>
      <c r="BT60" s="37" t="s">
        <v>687</v>
      </c>
      <c r="BU60" s="41" t="s">
        <v>43</v>
      </c>
      <c r="BV60" s="38">
        <v>0.15</v>
      </c>
      <c r="BW60" s="38">
        <v>0.1</v>
      </c>
      <c r="BX60" s="38">
        <v>0.25</v>
      </c>
      <c r="BY60" s="21" t="s">
        <v>532</v>
      </c>
      <c r="BZ60" s="21" t="s">
        <v>370</v>
      </c>
      <c r="CA60" s="18">
        <v>0.15</v>
      </c>
      <c r="CB60" s="18">
        <v>0.1</v>
      </c>
      <c r="CC60" s="18">
        <v>0.25</v>
      </c>
      <c r="CD60" s="46" t="s">
        <v>852</v>
      </c>
      <c r="CE60" s="46" t="s">
        <v>370</v>
      </c>
      <c r="CF60" s="45">
        <v>0.15</v>
      </c>
      <c r="CG60" s="45">
        <v>0.1</v>
      </c>
      <c r="CH60" s="45">
        <v>0.25</v>
      </c>
      <c r="DY60" s="56" t="s">
        <v>1657</v>
      </c>
      <c r="DZ60" s="60" t="s">
        <v>1317</v>
      </c>
      <c r="EA60" s="63" t="s">
        <v>1446</v>
      </c>
    </row>
    <row r="61" spans="1:131" ht="15" customHeight="1" x14ac:dyDescent="0.2">
      <c r="A61" s="8"/>
      <c r="B61" s="8"/>
      <c r="C61" s="8"/>
      <c r="D61" s="8"/>
      <c r="E61" s="8"/>
      <c r="F61" s="8"/>
      <c r="G61" s="8"/>
      <c r="H61" s="8"/>
      <c r="I61" s="8"/>
      <c r="J61" s="8"/>
      <c r="K61" s="8"/>
      <c r="Q61" s="8"/>
      <c r="R61" s="8"/>
      <c r="S61" s="8"/>
      <c r="T61" s="8"/>
      <c r="U61" s="8"/>
      <c r="V61" s="8" t="s">
        <v>110</v>
      </c>
      <c r="W61" s="8" t="s">
        <v>43</v>
      </c>
      <c r="X61" s="9">
        <v>0.15</v>
      </c>
      <c r="Y61" s="9">
        <v>0.1</v>
      </c>
      <c r="Z61" s="9">
        <v>0.25</v>
      </c>
      <c r="AA61" s="8"/>
      <c r="AB61" s="8"/>
      <c r="AC61" s="8"/>
      <c r="AD61" s="8"/>
      <c r="AE61" s="8"/>
      <c r="AF61" s="8"/>
      <c r="AG61" s="8"/>
      <c r="AH61" s="8"/>
      <c r="AI61" s="8"/>
      <c r="AJ61" s="8"/>
      <c r="AK61" s="8" t="s">
        <v>247</v>
      </c>
      <c r="AL61" s="8" t="s">
        <v>166</v>
      </c>
      <c r="AM61" s="9">
        <v>0.15</v>
      </c>
      <c r="AN61" s="9">
        <v>0.1</v>
      </c>
      <c r="AO61" s="9">
        <v>0.25</v>
      </c>
      <c r="AP61" s="8" t="s">
        <v>1403</v>
      </c>
      <c r="AQ61" s="8" t="s">
        <v>56</v>
      </c>
      <c r="AR61" s="9">
        <v>0.15</v>
      </c>
      <c r="AS61" s="9">
        <v>0.1</v>
      </c>
      <c r="AT61" s="9">
        <v>0.25</v>
      </c>
      <c r="AU61" s="8"/>
      <c r="AV61" s="8"/>
      <c r="AW61" s="8"/>
      <c r="AX61" s="8"/>
      <c r="AY61" s="8"/>
      <c r="AZ61" s="8"/>
      <c r="BA61" s="8"/>
      <c r="BB61" s="8"/>
      <c r="BC61" s="8"/>
      <c r="BD61" s="8"/>
      <c r="BE61" s="8"/>
      <c r="BF61" s="8"/>
      <c r="BG61" s="8"/>
      <c r="BH61" s="8"/>
      <c r="BI61" s="8"/>
      <c r="BJ61" s="8" t="s">
        <v>911</v>
      </c>
      <c r="BK61" s="8" t="s">
        <v>166</v>
      </c>
      <c r="BL61" s="9">
        <v>0.15</v>
      </c>
      <c r="BM61" s="9">
        <v>0.1</v>
      </c>
      <c r="BN61" s="9">
        <v>0.25</v>
      </c>
      <c r="BT61" s="37" t="s">
        <v>653</v>
      </c>
      <c r="BU61" s="41" t="s">
        <v>43</v>
      </c>
      <c r="BV61" s="38">
        <v>0.15</v>
      </c>
      <c r="BW61" s="38">
        <v>0.1</v>
      </c>
      <c r="BX61" s="38">
        <v>0.25</v>
      </c>
      <c r="BY61" s="21" t="s">
        <v>533</v>
      </c>
      <c r="BZ61" s="21" t="s">
        <v>370</v>
      </c>
      <c r="CA61" s="18">
        <v>0.15</v>
      </c>
      <c r="CB61" s="18">
        <v>0.1</v>
      </c>
      <c r="CC61" s="18">
        <v>0.25</v>
      </c>
      <c r="CD61" s="46" t="s">
        <v>1581</v>
      </c>
      <c r="CE61" s="46" t="s">
        <v>166</v>
      </c>
      <c r="CF61" s="45">
        <v>0.15</v>
      </c>
      <c r="CG61" s="45">
        <v>0.1</v>
      </c>
      <c r="CH61" s="45">
        <v>0.25</v>
      </c>
      <c r="DF61" s="11" t="s">
        <v>1709</v>
      </c>
      <c r="DY61" s="56" t="s">
        <v>1657</v>
      </c>
      <c r="DZ61" s="60" t="s">
        <v>1317</v>
      </c>
      <c r="EA61" s="63" t="s">
        <v>1464</v>
      </c>
    </row>
    <row r="62" spans="1:131" ht="15" customHeight="1" x14ac:dyDescent="0.2">
      <c r="A62" s="8"/>
      <c r="B62" s="8"/>
      <c r="C62" s="8"/>
      <c r="D62" s="8"/>
      <c r="E62" s="8"/>
      <c r="F62" s="8"/>
      <c r="G62" s="8"/>
      <c r="H62" s="8"/>
      <c r="I62" s="8"/>
      <c r="J62" s="8"/>
      <c r="K62" s="8"/>
      <c r="Q62" s="8"/>
      <c r="R62" s="8"/>
      <c r="S62" s="8"/>
      <c r="T62" s="8"/>
      <c r="U62" s="8"/>
      <c r="V62" s="8" t="s">
        <v>1003</v>
      </c>
      <c r="W62" s="8" t="s">
        <v>43</v>
      </c>
      <c r="X62" s="9">
        <v>0.15</v>
      </c>
      <c r="Y62" s="9">
        <v>0.1</v>
      </c>
      <c r="Z62" s="9">
        <v>0.25</v>
      </c>
      <c r="AA62" s="8"/>
      <c r="AB62" s="8"/>
      <c r="AC62" s="8"/>
      <c r="AD62" s="8"/>
      <c r="AE62" s="8"/>
      <c r="AF62" s="8"/>
      <c r="AG62" s="8"/>
      <c r="AH62" s="8"/>
      <c r="AI62" s="8"/>
      <c r="AJ62" s="8"/>
      <c r="AK62" s="8" t="s">
        <v>248</v>
      </c>
      <c r="AL62" s="8" t="s">
        <v>166</v>
      </c>
      <c r="AM62" s="9">
        <v>0.15</v>
      </c>
      <c r="AN62" s="9">
        <v>0.1</v>
      </c>
      <c r="AO62" s="9">
        <v>0.25</v>
      </c>
      <c r="AP62" s="8" t="s">
        <v>1404</v>
      </c>
      <c r="AQ62" s="8" t="s">
        <v>56</v>
      </c>
      <c r="AR62" s="9">
        <v>0.15</v>
      </c>
      <c r="AS62" s="9">
        <v>0.1</v>
      </c>
      <c r="AT62" s="9">
        <v>0.25</v>
      </c>
      <c r="AU62" s="8"/>
      <c r="AV62" s="8"/>
      <c r="AW62" s="8"/>
      <c r="AX62" s="8"/>
      <c r="AY62" s="8"/>
      <c r="AZ62" s="8"/>
      <c r="BA62" s="8"/>
      <c r="BB62" s="8"/>
      <c r="BC62" s="8"/>
      <c r="BD62" s="8"/>
      <c r="BE62" s="8"/>
      <c r="BF62" s="8"/>
      <c r="BG62" s="8"/>
      <c r="BH62" s="8"/>
      <c r="BI62" s="8"/>
      <c r="BJ62" s="8" t="s">
        <v>375</v>
      </c>
      <c r="BK62" s="8" t="s">
        <v>43</v>
      </c>
      <c r="BL62" s="9">
        <v>0.15</v>
      </c>
      <c r="BM62" s="9">
        <v>0.1</v>
      </c>
      <c r="BN62" s="9">
        <v>0.25</v>
      </c>
      <c r="BT62" s="41" t="s">
        <v>1551</v>
      </c>
      <c r="BU62" s="41" t="s">
        <v>43</v>
      </c>
      <c r="BV62" s="38">
        <v>0.15</v>
      </c>
      <c r="BW62" s="38">
        <v>0.1</v>
      </c>
      <c r="BX62" s="38">
        <v>0.25</v>
      </c>
      <c r="BY62" s="21" t="s">
        <v>534</v>
      </c>
      <c r="BZ62" s="21" t="s">
        <v>370</v>
      </c>
      <c r="CA62" s="18">
        <v>0.15</v>
      </c>
      <c r="CB62" s="18">
        <v>0.1</v>
      </c>
      <c r="CC62" s="18">
        <v>0.25</v>
      </c>
      <c r="CD62" s="46" t="s">
        <v>855</v>
      </c>
      <c r="CE62" s="46" t="s">
        <v>166</v>
      </c>
      <c r="CF62" s="45">
        <v>0.15</v>
      </c>
      <c r="CG62" s="45">
        <v>0.1</v>
      </c>
      <c r="CH62" s="45">
        <v>0.25</v>
      </c>
      <c r="DB62" s="10" t="s">
        <v>1002</v>
      </c>
      <c r="DJ62" s="10" t="s">
        <v>1162</v>
      </c>
      <c r="DY62" s="56" t="s">
        <v>1657</v>
      </c>
      <c r="DZ62" s="60" t="s">
        <v>1317</v>
      </c>
      <c r="EA62" s="63" t="s">
        <v>1464</v>
      </c>
    </row>
    <row r="63" spans="1:131" ht="15" customHeight="1" x14ac:dyDescent="0.2">
      <c r="A63" s="8"/>
      <c r="B63" s="8"/>
      <c r="C63" s="8"/>
      <c r="D63" s="8"/>
      <c r="E63" s="8"/>
      <c r="F63" s="8"/>
      <c r="G63" s="8"/>
      <c r="H63" s="8"/>
      <c r="I63" s="8"/>
      <c r="J63" s="8"/>
      <c r="K63" s="8"/>
      <c r="Q63" s="8"/>
      <c r="R63" s="8"/>
      <c r="S63" s="8"/>
      <c r="T63" s="8"/>
      <c r="U63" s="8"/>
      <c r="V63" s="10" t="s">
        <v>1220</v>
      </c>
      <c r="W63" s="8" t="s">
        <v>43</v>
      </c>
      <c r="X63" s="9">
        <v>0.15</v>
      </c>
      <c r="Y63" s="9">
        <v>0.1</v>
      </c>
      <c r="Z63" s="9">
        <v>0.25</v>
      </c>
      <c r="AA63" s="8"/>
      <c r="AB63" s="8"/>
      <c r="AC63" s="8"/>
      <c r="AD63" s="8"/>
      <c r="AE63" s="8"/>
      <c r="AF63" s="8"/>
      <c r="AG63" s="8"/>
      <c r="AH63" s="8"/>
      <c r="AI63" s="8"/>
      <c r="AJ63" s="8"/>
      <c r="AK63" s="10" t="s">
        <v>968</v>
      </c>
      <c r="AL63" s="8" t="s">
        <v>166</v>
      </c>
      <c r="AM63" s="9">
        <v>0.15</v>
      </c>
      <c r="AN63" s="9">
        <v>0.1</v>
      </c>
      <c r="AO63" s="9">
        <v>0.25</v>
      </c>
      <c r="AP63" s="13"/>
      <c r="AQ63" s="13"/>
      <c r="AR63" s="14"/>
      <c r="AS63" s="14"/>
      <c r="AT63" s="14"/>
      <c r="AU63" s="8"/>
      <c r="AV63" s="8"/>
      <c r="AW63" s="8"/>
      <c r="AX63" s="8"/>
      <c r="AY63" s="8"/>
      <c r="AZ63" s="8"/>
      <c r="BA63" s="8"/>
      <c r="BB63" s="8"/>
      <c r="BC63" s="8"/>
      <c r="BD63" s="8"/>
      <c r="BE63" s="8"/>
      <c r="BF63" s="8"/>
      <c r="BG63" s="8"/>
      <c r="BH63" s="8"/>
      <c r="BI63" s="8"/>
      <c r="BJ63" s="8" t="s">
        <v>378</v>
      </c>
      <c r="BK63" s="8" t="s">
        <v>43</v>
      </c>
      <c r="BL63" s="9">
        <v>0</v>
      </c>
      <c r="BM63" s="9">
        <v>0.1</v>
      </c>
      <c r="BN63" s="9">
        <v>0.1</v>
      </c>
      <c r="BT63" s="41" t="s">
        <v>688</v>
      </c>
      <c r="BU63" s="41" t="s">
        <v>43</v>
      </c>
      <c r="BV63" s="38">
        <v>0.15</v>
      </c>
      <c r="BW63" s="38">
        <v>0.1</v>
      </c>
      <c r="BX63" s="38">
        <v>0.25</v>
      </c>
      <c r="BY63" s="21" t="s">
        <v>538</v>
      </c>
      <c r="BZ63" s="21" t="s">
        <v>166</v>
      </c>
      <c r="CA63" s="18">
        <v>0.15</v>
      </c>
      <c r="CB63" s="18">
        <v>0.1</v>
      </c>
      <c r="CC63" s="18">
        <v>0.25</v>
      </c>
      <c r="CD63" s="46" t="s">
        <v>1580</v>
      </c>
      <c r="CE63" s="46" t="s">
        <v>166</v>
      </c>
      <c r="CF63" s="45">
        <v>0.15</v>
      </c>
      <c r="CG63" s="45">
        <v>0.1</v>
      </c>
      <c r="CH63" s="45">
        <v>0.25</v>
      </c>
      <c r="DG63" s="11" t="s">
        <v>1717</v>
      </c>
      <c r="DJ63" s="10" t="s">
        <v>1163</v>
      </c>
      <c r="DY63" s="56" t="s">
        <v>1657</v>
      </c>
      <c r="DZ63" s="60" t="s">
        <v>1320</v>
      </c>
      <c r="EA63" s="63" t="s">
        <v>1464</v>
      </c>
    </row>
    <row r="64" spans="1:131" ht="15" customHeight="1" x14ac:dyDescent="0.2">
      <c r="A64" s="8"/>
      <c r="B64" s="8"/>
      <c r="C64" s="8"/>
      <c r="D64" s="8"/>
      <c r="E64" s="8"/>
      <c r="F64" s="8"/>
      <c r="G64" s="8"/>
      <c r="H64" s="8"/>
      <c r="I64" s="8"/>
      <c r="J64" s="8"/>
      <c r="K64" s="8"/>
      <c r="Q64" s="8"/>
      <c r="R64" s="8"/>
      <c r="S64" s="8"/>
      <c r="T64" s="8"/>
      <c r="U64" s="8"/>
      <c r="V64" s="10" t="s">
        <v>1395</v>
      </c>
      <c r="W64" s="8" t="s">
        <v>81</v>
      </c>
      <c r="X64" s="9">
        <v>0.15</v>
      </c>
      <c r="Y64" s="9">
        <v>0.1</v>
      </c>
      <c r="Z64" s="9">
        <v>0.25</v>
      </c>
      <c r="AA64" s="8"/>
      <c r="AB64" s="8"/>
      <c r="AC64" s="8"/>
      <c r="AD64" s="8"/>
      <c r="AE64" s="8"/>
      <c r="AF64" s="8"/>
      <c r="AG64" s="8"/>
      <c r="AH64" s="8"/>
      <c r="AI64" s="8"/>
      <c r="AJ64" s="8"/>
      <c r="AK64" s="10" t="s">
        <v>969</v>
      </c>
      <c r="AL64" s="8" t="s">
        <v>166</v>
      </c>
      <c r="AM64" s="9">
        <v>0.15</v>
      </c>
      <c r="AN64" s="9">
        <v>0.1</v>
      </c>
      <c r="AO64" s="9">
        <v>0.25</v>
      </c>
      <c r="AP64" s="13"/>
      <c r="AQ64" s="13"/>
      <c r="AR64" s="14"/>
      <c r="AS64" s="14"/>
      <c r="AT64" s="14"/>
      <c r="AU64" s="8"/>
      <c r="AV64" s="8"/>
      <c r="AW64" s="8"/>
      <c r="AX64" s="8"/>
      <c r="AY64" s="8"/>
      <c r="AZ64" s="8"/>
      <c r="BA64" s="8"/>
      <c r="BB64" s="8"/>
      <c r="BC64" s="8"/>
      <c r="BD64" s="8"/>
      <c r="BE64" s="8"/>
      <c r="BF64" s="8"/>
      <c r="BG64" s="8"/>
      <c r="BH64" s="8"/>
      <c r="BI64" s="8"/>
      <c r="BJ64" s="8" t="s">
        <v>941</v>
      </c>
      <c r="BK64" s="8" t="s">
        <v>43</v>
      </c>
      <c r="BL64" s="9">
        <v>0.15</v>
      </c>
      <c r="BM64" s="9">
        <v>0.1</v>
      </c>
      <c r="BN64" s="9">
        <v>0.25</v>
      </c>
      <c r="BT64" s="41" t="s">
        <v>689</v>
      </c>
      <c r="BU64" s="41" t="s">
        <v>43</v>
      </c>
      <c r="BV64" s="38">
        <v>0.15</v>
      </c>
      <c r="BW64" s="38">
        <v>0.1</v>
      </c>
      <c r="BX64" s="38">
        <v>0.25</v>
      </c>
      <c r="BY64" s="21" t="s">
        <v>539</v>
      </c>
      <c r="BZ64" s="21" t="s">
        <v>166</v>
      </c>
      <c r="CA64" s="18">
        <v>0.15</v>
      </c>
      <c r="CB64" s="18">
        <v>0.1</v>
      </c>
      <c r="CC64" s="18">
        <v>0.25</v>
      </c>
      <c r="CD64" s="46" t="s">
        <v>856</v>
      </c>
      <c r="CE64" s="46" t="s">
        <v>166</v>
      </c>
      <c r="CF64" s="45">
        <v>0.15</v>
      </c>
      <c r="CG64" s="45">
        <v>0.1</v>
      </c>
      <c r="CH64" s="45">
        <v>0.25</v>
      </c>
      <c r="DE64" s="11" t="s">
        <v>1082</v>
      </c>
      <c r="DY64" s="56" t="s">
        <v>1657</v>
      </c>
      <c r="DZ64" s="60" t="s">
        <v>1320</v>
      </c>
      <c r="EA64" s="63" t="s">
        <v>1464</v>
      </c>
    </row>
    <row r="65" spans="1:131" ht="15" customHeight="1" x14ac:dyDescent="0.2">
      <c r="A65" s="8"/>
      <c r="B65" s="8"/>
      <c r="C65" s="8"/>
      <c r="D65" s="8"/>
      <c r="E65" s="8"/>
      <c r="F65" s="8"/>
      <c r="G65" s="8"/>
      <c r="H65" s="8"/>
      <c r="I65" s="8"/>
      <c r="J65" s="8"/>
      <c r="K65" s="8"/>
      <c r="Q65" s="8"/>
      <c r="R65" s="8"/>
      <c r="S65" s="8"/>
      <c r="T65" s="8"/>
      <c r="U65" s="8"/>
      <c r="V65" s="10" t="s">
        <v>1396</v>
      </c>
      <c r="W65" s="8" t="s">
        <v>81</v>
      </c>
      <c r="X65" s="9">
        <v>0.15</v>
      </c>
      <c r="Y65" s="9">
        <v>0.1</v>
      </c>
      <c r="Z65" s="9">
        <v>0.25</v>
      </c>
      <c r="AA65" s="8"/>
      <c r="AB65" s="8"/>
      <c r="AC65" s="8"/>
      <c r="AD65" s="8"/>
      <c r="AE65" s="8"/>
      <c r="AF65" s="8"/>
      <c r="AG65" s="8"/>
      <c r="AH65" s="8"/>
      <c r="AI65" s="8"/>
      <c r="AJ65" s="8"/>
      <c r="AK65" s="10" t="s">
        <v>1084</v>
      </c>
      <c r="AL65" s="8" t="s">
        <v>166</v>
      </c>
      <c r="AM65" s="9">
        <v>0.15</v>
      </c>
      <c r="AN65" s="9">
        <v>0.1</v>
      </c>
      <c r="AO65" s="9">
        <v>0.25</v>
      </c>
      <c r="AP65" s="8"/>
      <c r="AQ65" s="8"/>
      <c r="AR65" s="8"/>
      <c r="AS65" s="8"/>
      <c r="AT65" s="8"/>
      <c r="AU65" s="8"/>
      <c r="AV65" s="8"/>
      <c r="AW65" s="8"/>
      <c r="AX65" s="8"/>
      <c r="AY65" s="8"/>
      <c r="AZ65" s="8"/>
      <c r="BA65" s="8"/>
      <c r="BB65" s="8"/>
      <c r="BC65" s="8"/>
      <c r="BD65" s="8"/>
      <c r="BE65" s="8"/>
      <c r="BF65" s="8"/>
      <c r="BG65" s="8"/>
      <c r="BH65" s="8"/>
      <c r="BI65" s="8"/>
      <c r="BJ65" s="8" t="s">
        <v>904</v>
      </c>
      <c r="BK65" s="8" t="s">
        <v>43</v>
      </c>
      <c r="BL65" s="9">
        <v>0.15</v>
      </c>
      <c r="BM65" s="9">
        <v>0.1</v>
      </c>
      <c r="BN65" s="9">
        <v>0.25</v>
      </c>
      <c r="BT65" s="41" t="s">
        <v>658</v>
      </c>
      <c r="BU65" s="41" t="s">
        <v>43</v>
      </c>
      <c r="BV65" s="38">
        <v>0.15</v>
      </c>
      <c r="BW65" s="38">
        <v>0.1</v>
      </c>
      <c r="BX65" s="38">
        <v>0.25</v>
      </c>
      <c r="BY65" s="21" t="s">
        <v>540</v>
      </c>
      <c r="BZ65" s="21" t="s">
        <v>166</v>
      </c>
      <c r="CA65" s="18">
        <v>0.15</v>
      </c>
      <c r="CB65" s="18">
        <v>0.1</v>
      </c>
      <c r="CC65" s="18">
        <v>0.25</v>
      </c>
      <c r="CD65" s="44" t="s">
        <v>854</v>
      </c>
      <c r="CE65" s="46" t="s">
        <v>166</v>
      </c>
      <c r="CF65" s="45">
        <v>0.15</v>
      </c>
      <c r="CG65" s="45">
        <v>0.1</v>
      </c>
      <c r="CH65" s="45">
        <v>0.25</v>
      </c>
      <c r="DE65" s="11" t="s">
        <v>1083</v>
      </c>
      <c r="DJ65" s="10" t="s">
        <v>951</v>
      </c>
      <c r="DY65" s="56" t="s">
        <v>1657</v>
      </c>
      <c r="DZ65" s="60" t="s">
        <v>1320</v>
      </c>
      <c r="EA65" s="63" t="s">
        <v>1464</v>
      </c>
    </row>
    <row r="66" spans="1:131" ht="15" customHeight="1" x14ac:dyDescent="0.2">
      <c r="A66" s="8"/>
      <c r="B66" s="8"/>
      <c r="C66" s="8"/>
      <c r="D66" s="8"/>
      <c r="E66" s="8"/>
      <c r="F66" s="8"/>
      <c r="G66" s="8"/>
      <c r="H66" s="8"/>
      <c r="I66" s="8"/>
      <c r="J66" s="8"/>
      <c r="K66" s="8"/>
      <c r="Q66" s="8"/>
      <c r="R66" s="8"/>
      <c r="S66" s="8"/>
      <c r="T66" s="8"/>
      <c r="U66" s="8"/>
      <c r="V66" s="8" t="s">
        <v>1399</v>
      </c>
      <c r="W66" s="8" t="s">
        <v>81</v>
      </c>
      <c r="X66" s="9">
        <v>0.15</v>
      </c>
      <c r="Y66" s="9">
        <v>0.1</v>
      </c>
      <c r="Z66" s="9">
        <v>0.25</v>
      </c>
      <c r="AA66" s="8"/>
      <c r="AB66" s="8"/>
      <c r="AC66" s="8"/>
      <c r="AD66" s="8"/>
      <c r="AE66" s="8"/>
      <c r="AF66" s="8"/>
      <c r="AG66" s="8"/>
      <c r="AH66" s="8"/>
      <c r="AI66" s="8"/>
      <c r="AJ66" s="8"/>
      <c r="AK66" s="8" t="s">
        <v>262</v>
      </c>
      <c r="AL66" s="8" t="s">
        <v>166</v>
      </c>
      <c r="AM66" s="9">
        <v>0.15</v>
      </c>
      <c r="AN66" s="9">
        <v>0.1</v>
      </c>
      <c r="AO66" s="9">
        <v>0.25</v>
      </c>
      <c r="AP66" s="8"/>
      <c r="AQ66" s="8"/>
      <c r="AR66" s="8"/>
      <c r="AS66" s="8"/>
      <c r="AT66" s="8"/>
      <c r="AU66" s="8"/>
      <c r="AV66" s="8"/>
      <c r="AW66" s="8"/>
      <c r="AX66" s="8"/>
      <c r="AY66" s="8"/>
      <c r="AZ66" s="8"/>
      <c r="BA66" s="8"/>
      <c r="BB66" s="8"/>
      <c r="BC66" s="8"/>
      <c r="BD66" s="8"/>
      <c r="BE66" s="8"/>
      <c r="BF66" s="8"/>
      <c r="BG66" s="8"/>
      <c r="BH66" s="8"/>
      <c r="BI66" s="8"/>
      <c r="BJ66" s="8" t="s">
        <v>905</v>
      </c>
      <c r="BK66" s="8" t="s">
        <v>43</v>
      </c>
      <c r="BL66" s="9">
        <v>0.15</v>
      </c>
      <c r="BM66" s="9">
        <v>0.1</v>
      </c>
      <c r="BN66" s="9">
        <v>0.25</v>
      </c>
      <c r="BT66" s="41" t="s">
        <v>690</v>
      </c>
      <c r="BU66" s="41" t="s">
        <v>43</v>
      </c>
      <c r="BV66" s="38">
        <v>0.15</v>
      </c>
      <c r="BW66" s="38">
        <v>0.1</v>
      </c>
      <c r="BX66" s="38">
        <v>0.25</v>
      </c>
      <c r="BY66" s="21" t="s">
        <v>544</v>
      </c>
      <c r="BZ66" s="21" t="s">
        <v>166</v>
      </c>
      <c r="CA66" s="18">
        <v>0.15</v>
      </c>
      <c r="CB66" s="18">
        <v>0.1</v>
      </c>
      <c r="CC66" s="18">
        <v>0.25</v>
      </c>
      <c r="CD66" s="44" t="s">
        <v>857</v>
      </c>
      <c r="CE66" s="46" t="s">
        <v>166</v>
      </c>
      <c r="CF66" s="45">
        <v>0.15</v>
      </c>
      <c r="CG66" s="45">
        <v>0.1</v>
      </c>
      <c r="CH66" s="45">
        <v>0.25</v>
      </c>
      <c r="DE66" s="11" t="s">
        <v>1704</v>
      </c>
      <c r="DY66" s="56" t="s">
        <v>1657</v>
      </c>
      <c r="DZ66" s="60" t="s">
        <v>1320</v>
      </c>
      <c r="EA66" s="63" t="s">
        <v>1464</v>
      </c>
    </row>
    <row r="67" spans="1:131" ht="15" customHeight="1" x14ac:dyDescent="0.2">
      <c r="A67" s="8"/>
      <c r="B67" s="8"/>
      <c r="C67" s="8"/>
      <c r="D67" s="8"/>
      <c r="E67" s="8"/>
      <c r="F67" s="8"/>
      <c r="G67" s="8"/>
      <c r="H67" s="8"/>
      <c r="I67" s="8"/>
      <c r="J67" s="8"/>
      <c r="K67" s="8"/>
      <c r="L67" s="8"/>
      <c r="M67" s="8"/>
      <c r="N67" s="8"/>
      <c r="O67" s="8"/>
      <c r="P67" s="8"/>
      <c r="Q67" s="8"/>
      <c r="R67" s="8"/>
      <c r="S67" s="8"/>
      <c r="T67" s="8"/>
      <c r="U67" s="8"/>
      <c r="V67" s="8" t="s">
        <v>1397</v>
      </c>
      <c r="W67" s="8" t="s">
        <v>81</v>
      </c>
      <c r="X67" s="9">
        <v>0.15</v>
      </c>
      <c r="Y67" s="9">
        <v>0.1</v>
      </c>
      <c r="Z67" s="9">
        <v>0.25</v>
      </c>
      <c r="AA67" s="8"/>
      <c r="AB67" s="8"/>
      <c r="AC67" s="8"/>
      <c r="AD67" s="8"/>
      <c r="AE67" s="8"/>
      <c r="AF67" s="8"/>
      <c r="AG67" s="8"/>
      <c r="AH67" s="8"/>
      <c r="AI67" s="8"/>
      <c r="AJ67" s="8"/>
      <c r="AK67" s="8" t="s">
        <v>263</v>
      </c>
      <c r="AL67" s="8" t="s">
        <v>166</v>
      </c>
      <c r="AM67" s="9">
        <v>0.15</v>
      </c>
      <c r="AN67" s="9">
        <v>0.1</v>
      </c>
      <c r="AO67" s="9">
        <v>0.25</v>
      </c>
      <c r="AP67" s="8"/>
      <c r="AQ67" s="8"/>
      <c r="AR67" s="8"/>
      <c r="AS67" s="8"/>
      <c r="AT67" s="8"/>
      <c r="AU67" s="8"/>
      <c r="AV67" s="8"/>
      <c r="AW67" s="8"/>
      <c r="AX67" s="8"/>
      <c r="AY67" s="8"/>
      <c r="AZ67" s="8"/>
      <c r="BA67" s="8"/>
      <c r="BB67" s="8"/>
      <c r="BC67" s="8"/>
      <c r="BD67" s="8"/>
      <c r="BE67" s="8"/>
      <c r="BF67" s="8"/>
      <c r="BG67" s="8"/>
      <c r="BH67" s="8"/>
      <c r="BI67" s="8"/>
      <c r="BJ67" s="8" t="s">
        <v>374</v>
      </c>
      <c r="BK67" s="8" t="s">
        <v>43</v>
      </c>
      <c r="BL67" s="9">
        <v>0.15</v>
      </c>
      <c r="BM67" s="9">
        <v>0.1</v>
      </c>
      <c r="BN67" s="9">
        <v>0.25</v>
      </c>
      <c r="BO67" s="8"/>
      <c r="BP67" s="8"/>
      <c r="BQ67" s="8"/>
      <c r="BR67" s="8"/>
      <c r="BS67" s="8"/>
      <c r="BT67" s="41" t="s">
        <v>691</v>
      </c>
      <c r="BU67" s="41" t="s">
        <v>43</v>
      </c>
      <c r="BV67" s="38">
        <v>0.15</v>
      </c>
      <c r="BW67" s="38">
        <v>0.1</v>
      </c>
      <c r="BX67" s="38">
        <v>0.25</v>
      </c>
      <c r="BY67" s="21" t="s">
        <v>545</v>
      </c>
      <c r="BZ67" s="21" t="s">
        <v>166</v>
      </c>
      <c r="CA67" s="18">
        <v>0.15</v>
      </c>
      <c r="CB67" s="18">
        <v>0.1</v>
      </c>
      <c r="CC67" s="18">
        <v>0.25</v>
      </c>
      <c r="CD67" s="44" t="s">
        <v>1741</v>
      </c>
      <c r="CE67" s="46" t="s">
        <v>166</v>
      </c>
      <c r="CF67" s="45">
        <v>0.15</v>
      </c>
      <c r="CG67" s="45">
        <v>0.1</v>
      </c>
      <c r="CH67" s="45">
        <v>0.25</v>
      </c>
      <c r="DY67" s="56" t="s">
        <v>1657</v>
      </c>
      <c r="DZ67" s="60" t="s">
        <v>1320</v>
      </c>
      <c r="EA67" s="63" t="s">
        <v>1464</v>
      </c>
    </row>
    <row r="68" spans="1:131" ht="15" customHeight="1" x14ac:dyDescent="0.2">
      <c r="A68" s="8"/>
      <c r="B68" s="8"/>
      <c r="C68" s="8"/>
      <c r="D68" s="8"/>
      <c r="E68" s="8"/>
      <c r="F68" s="8"/>
      <c r="G68" s="8"/>
      <c r="H68" s="8"/>
      <c r="I68" s="8"/>
      <c r="J68" s="8"/>
      <c r="K68" s="8"/>
      <c r="L68" s="8"/>
      <c r="M68" s="8"/>
      <c r="N68" s="8"/>
      <c r="O68" s="8"/>
      <c r="P68" s="8"/>
      <c r="Q68" s="8"/>
      <c r="R68" s="8"/>
      <c r="S68" s="8"/>
      <c r="T68" s="8"/>
      <c r="U68" s="8"/>
      <c r="V68" s="8" t="s">
        <v>1398</v>
      </c>
      <c r="W68" s="8" t="s">
        <v>81</v>
      </c>
      <c r="X68" s="9">
        <v>0.15</v>
      </c>
      <c r="Y68" s="9">
        <v>0.1</v>
      </c>
      <c r="Z68" s="9">
        <v>0.25</v>
      </c>
      <c r="AA68" s="8"/>
      <c r="AB68" s="8"/>
      <c r="AC68" s="8"/>
      <c r="AD68" s="8"/>
      <c r="AE68" s="8"/>
      <c r="AF68" s="8"/>
      <c r="AG68" s="8"/>
      <c r="AH68" s="8"/>
      <c r="AI68" s="8"/>
      <c r="AJ68" s="8"/>
      <c r="AK68" s="8" t="s">
        <v>264</v>
      </c>
      <c r="AL68" s="8" t="s">
        <v>166</v>
      </c>
      <c r="AM68" s="9">
        <v>0.15</v>
      </c>
      <c r="AN68" s="9">
        <v>0.1</v>
      </c>
      <c r="AO68" s="9">
        <v>0.25</v>
      </c>
      <c r="AP68" s="8"/>
      <c r="AQ68" s="8"/>
      <c r="AR68" s="8"/>
      <c r="AS68" s="8"/>
      <c r="AT68" s="8"/>
      <c r="AU68" s="8"/>
      <c r="AV68" s="8"/>
      <c r="AW68" s="8"/>
      <c r="AX68" s="8"/>
      <c r="AY68" s="8"/>
      <c r="AZ68" s="8"/>
      <c r="BA68" s="8"/>
      <c r="BB68" s="8"/>
      <c r="BC68" s="8"/>
      <c r="BD68" s="8"/>
      <c r="BE68" s="8"/>
      <c r="BF68" s="8"/>
      <c r="BG68" s="8"/>
      <c r="BH68" s="8"/>
      <c r="BI68" s="8"/>
      <c r="BJ68" s="8" t="s">
        <v>631</v>
      </c>
      <c r="BK68" s="8" t="s">
        <v>43</v>
      </c>
      <c r="BL68" s="9">
        <v>0.15</v>
      </c>
      <c r="BM68" s="9">
        <v>0.1</v>
      </c>
      <c r="BN68" s="9">
        <v>0.25</v>
      </c>
      <c r="BO68" s="8"/>
      <c r="BP68" s="8"/>
      <c r="BQ68" s="8"/>
      <c r="BR68" s="8"/>
      <c r="BS68" s="8"/>
      <c r="BT68" s="41" t="s">
        <v>692</v>
      </c>
      <c r="BU68" s="41" t="s">
        <v>43</v>
      </c>
      <c r="BV68" s="38">
        <v>0.15</v>
      </c>
      <c r="BW68" s="38">
        <v>0.1</v>
      </c>
      <c r="BX68" s="38">
        <v>0.25</v>
      </c>
      <c r="BY68" s="21" t="s">
        <v>546</v>
      </c>
      <c r="BZ68" s="21" t="s">
        <v>166</v>
      </c>
      <c r="CA68" s="18">
        <v>0.15</v>
      </c>
      <c r="CB68" s="18">
        <v>0.1</v>
      </c>
      <c r="CC68" s="18">
        <v>0.25</v>
      </c>
      <c r="CD68" s="44" t="s">
        <v>858</v>
      </c>
      <c r="CE68" s="46" t="s">
        <v>166</v>
      </c>
      <c r="CF68" s="45">
        <v>0.15</v>
      </c>
      <c r="CG68" s="45">
        <v>0.1</v>
      </c>
      <c r="CH68" s="45">
        <v>0.25</v>
      </c>
      <c r="DB68" s="10" t="s">
        <v>1684</v>
      </c>
      <c r="DE68" s="11" t="s">
        <v>1048</v>
      </c>
      <c r="DY68" s="56" t="s">
        <v>1657</v>
      </c>
      <c r="DZ68" s="60" t="s">
        <v>1320</v>
      </c>
      <c r="EA68" s="63" t="s">
        <v>1464</v>
      </c>
    </row>
    <row r="69" spans="1:131" ht="15" customHeight="1" x14ac:dyDescent="0.2">
      <c r="A69" s="8"/>
      <c r="B69" s="8"/>
      <c r="C69" s="8"/>
      <c r="D69" s="8"/>
      <c r="E69" s="8"/>
      <c r="F69" s="8"/>
      <c r="G69" s="8"/>
      <c r="H69" s="8"/>
      <c r="I69" s="8"/>
      <c r="J69" s="8"/>
      <c r="K69" s="8"/>
      <c r="L69" s="8"/>
      <c r="M69" s="8"/>
      <c r="N69" s="8"/>
      <c r="O69" s="8"/>
      <c r="P69" s="8"/>
      <c r="Q69" s="8"/>
      <c r="R69" s="8"/>
      <c r="S69" s="8"/>
      <c r="T69" s="8"/>
      <c r="U69" s="8"/>
      <c r="V69" s="8" t="s">
        <v>1400</v>
      </c>
      <c r="W69" s="8" t="s">
        <v>81</v>
      </c>
      <c r="X69" s="9">
        <v>0.15</v>
      </c>
      <c r="Y69" s="9">
        <v>0.1</v>
      </c>
      <c r="Z69" s="9">
        <v>0.25</v>
      </c>
      <c r="AA69" s="8"/>
      <c r="AB69" s="8"/>
      <c r="AC69" s="8"/>
      <c r="AD69" s="8"/>
      <c r="AE69" s="8"/>
      <c r="AF69" s="8"/>
      <c r="AG69" s="8"/>
      <c r="AH69" s="8"/>
      <c r="AI69" s="8"/>
      <c r="AJ69" s="8"/>
      <c r="AK69" s="8" t="s">
        <v>266</v>
      </c>
      <c r="AL69" s="8" t="s">
        <v>166</v>
      </c>
      <c r="AM69" s="9">
        <v>0.15</v>
      </c>
      <c r="AN69" s="9">
        <v>0.1</v>
      </c>
      <c r="AO69" s="9">
        <v>0.25</v>
      </c>
      <c r="AP69" s="8"/>
      <c r="AQ69" s="8"/>
      <c r="AR69" s="8"/>
      <c r="AS69" s="8"/>
      <c r="AT69" s="8"/>
      <c r="AU69" s="8"/>
      <c r="AV69" s="8"/>
      <c r="AW69" s="8"/>
      <c r="AX69" s="8"/>
      <c r="AY69" s="8"/>
      <c r="AZ69" s="8"/>
      <c r="BA69" s="8"/>
      <c r="BB69" s="8"/>
      <c r="BC69" s="8"/>
      <c r="BD69" s="8"/>
      <c r="BE69" s="8"/>
      <c r="BF69" s="8"/>
      <c r="BG69" s="8"/>
      <c r="BH69" s="8"/>
      <c r="BI69" s="8"/>
      <c r="BJ69" s="8" t="s">
        <v>909</v>
      </c>
      <c r="BK69" s="8" t="s">
        <v>43</v>
      </c>
      <c r="BL69" s="9">
        <v>0.15</v>
      </c>
      <c r="BM69" s="9">
        <v>0.1</v>
      </c>
      <c r="BN69" s="9">
        <v>0.25</v>
      </c>
      <c r="BO69" s="8"/>
      <c r="BP69" s="8"/>
      <c r="BQ69" s="8"/>
      <c r="BR69" s="8"/>
      <c r="BS69" s="8"/>
      <c r="BT69" s="41" t="s">
        <v>659</v>
      </c>
      <c r="BU69" s="41" t="s">
        <v>43</v>
      </c>
      <c r="BV69" s="38">
        <v>0.15</v>
      </c>
      <c r="BW69" s="38">
        <v>0.1</v>
      </c>
      <c r="BX69" s="38">
        <v>0.25</v>
      </c>
      <c r="BY69" s="17" t="s">
        <v>789</v>
      </c>
      <c r="BZ69" s="21" t="s">
        <v>370</v>
      </c>
      <c r="CA69" s="18">
        <v>0.15</v>
      </c>
      <c r="CB69" s="18">
        <v>0.1</v>
      </c>
      <c r="CC69" s="18">
        <v>0.25</v>
      </c>
      <c r="CD69" s="44" t="s">
        <v>859</v>
      </c>
      <c r="CE69" s="46" t="s">
        <v>166</v>
      </c>
      <c r="CF69" s="45">
        <v>0.15</v>
      </c>
      <c r="CG69" s="45">
        <v>0.1</v>
      </c>
      <c r="CH69" s="45">
        <v>0.25</v>
      </c>
      <c r="DE69" s="11" t="s">
        <v>1038</v>
      </c>
      <c r="DY69" s="56" t="s">
        <v>1657</v>
      </c>
      <c r="DZ69" s="60" t="s">
        <v>1321</v>
      </c>
      <c r="EA69" s="63" t="s">
        <v>1448</v>
      </c>
    </row>
    <row r="70" spans="1:131" ht="15" customHeight="1" x14ac:dyDescent="0.2">
      <c r="A70" s="8"/>
      <c r="B70" s="8"/>
      <c r="C70" s="8"/>
      <c r="D70" s="8"/>
      <c r="E70" s="8"/>
      <c r="F70" s="8"/>
      <c r="G70" s="8"/>
      <c r="H70" s="8"/>
      <c r="I70" s="8"/>
      <c r="J70" s="8"/>
      <c r="K70" s="8"/>
      <c r="L70" s="8"/>
      <c r="M70" s="8"/>
      <c r="N70" s="8"/>
      <c r="O70" s="8"/>
      <c r="P70" s="8"/>
      <c r="Q70" s="8"/>
      <c r="R70" s="8"/>
      <c r="S70" s="8"/>
      <c r="T70" s="8"/>
      <c r="U70" s="8"/>
      <c r="V70" s="10" t="s">
        <v>1405</v>
      </c>
      <c r="W70" s="8" t="s">
        <v>81</v>
      </c>
      <c r="X70" s="9">
        <v>0.15</v>
      </c>
      <c r="Y70" s="9">
        <v>0.1</v>
      </c>
      <c r="Z70" s="9">
        <v>0.25</v>
      </c>
      <c r="AA70" s="8"/>
      <c r="AB70" s="8"/>
      <c r="AC70" s="8"/>
      <c r="AD70" s="8"/>
      <c r="AE70" s="8"/>
      <c r="AF70" s="8"/>
      <c r="AG70" s="8"/>
      <c r="AH70" s="8"/>
      <c r="AI70" s="8"/>
      <c r="AJ70" s="8"/>
      <c r="AK70" s="8" t="s">
        <v>897</v>
      </c>
      <c r="AL70" s="8" t="s">
        <v>166</v>
      </c>
      <c r="AM70" s="9">
        <v>0.15</v>
      </c>
      <c r="AN70" s="9">
        <v>0.1</v>
      </c>
      <c r="AO70" s="9">
        <v>0.25</v>
      </c>
      <c r="AP70" s="8"/>
      <c r="AQ70" s="8"/>
      <c r="AR70" s="8"/>
      <c r="AS70" s="8"/>
      <c r="AT70" s="8"/>
      <c r="AU70" s="8"/>
      <c r="AV70" s="8"/>
      <c r="AW70" s="8"/>
      <c r="AX70" s="8"/>
      <c r="AY70" s="8"/>
      <c r="AZ70" s="8"/>
      <c r="BA70" s="8"/>
      <c r="BB70" s="8"/>
      <c r="BC70" s="8"/>
      <c r="BD70" s="8"/>
      <c r="BE70" s="8"/>
      <c r="BF70" s="8"/>
      <c r="BG70" s="8"/>
      <c r="BH70" s="8"/>
      <c r="BI70" s="8"/>
      <c r="BJ70" s="8" t="s">
        <v>630</v>
      </c>
      <c r="BK70" s="8" t="s">
        <v>43</v>
      </c>
      <c r="BL70" s="9">
        <v>0.15</v>
      </c>
      <c r="BM70" s="9">
        <v>0.1</v>
      </c>
      <c r="BN70" s="9">
        <v>0.25</v>
      </c>
      <c r="BO70" s="8"/>
      <c r="BP70" s="8"/>
      <c r="BQ70" s="8"/>
      <c r="BR70" s="8"/>
      <c r="BS70" s="8"/>
      <c r="BT70" s="41" t="s">
        <v>693</v>
      </c>
      <c r="BU70" s="41" t="s">
        <v>43</v>
      </c>
      <c r="BV70" s="38">
        <v>0.15</v>
      </c>
      <c r="BW70" s="38">
        <v>0.1</v>
      </c>
      <c r="BX70" s="38">
        <v>0.25</v>
      </c>
      <c r="BY70" s="21" t="s">
        <v>884</v>
      </c>
      <c r="BZ70" s="21" t="s">
        <v>370</v>
      </c>
      <c r="CA70" s="18">
        <v>0.15</v>
      </c>
      <c r="CB70" s="18">
        <v>0.1</v>
      </c>
      <c r="CC70" s="18">
        <v>0.25</v>
      </c>
      <c r="CD70" s="44" t="s">
        <v>860</v>
      </c>
      <c r="CE70" s="46" t="s">
        <v>166</v>
      </c>
      <c r="CF70" s="45">
        <v>0.15</v>
      </c>
      <c r="CG70" s="45">
        <v>0.1</v>
      </c>
      <c r="CH70" s="45">
        <v>0.25</v>
      </c>
      <c r="DE70" s="11" t="s">
        <v>1058</v>
      </c>
      <c r="DY70" s="56" t="s">
        <v>1657</v>
      </c>
      <c r="DZ70" s="60" t="s">
        <v>1321</v>
      </c>
      <c r="EA70" s="63" t="s">
        <v>1464</v>
      </c>
    </row>
    <row r="71" spans="1:131" ht="15" customHeight="1" x14ac:dyDescent="0.2">
      <c r="A71" s="8"/>
      <c r="B71" s="8"/>
      <c r="C71" s="8"/>
      <c r="D71" s="8"/>
      <c r="E71" s="8"/>
      <c r="F71" s="8"/>
      <c r="G71" s="8"/>
      <c r="H71" s="8"/>
      <c r="I71" s="8"/>
      <c r="J71" s="8"/>
      <c r="K71" s="8"/>
      <c r="L71" s="8"/>
      <c r="M71" s="8"/>
      <c r="N71" s="8"/>
      <c r="O71" s="8"/>
      <c r="P71" s="8"/>
      <c r="Q71" s="8"/>
      <c r="R71" s="8"/>
      <c r="S71" s="8"/>
      <c r="T71" s="8"/>
      <c r="U71" s="8"/>
      <c r="V71" s="13" t="s">
        <v>1616</v>
      </c>
      <c r="W71" s="13" t="s">
        <v>81</v>
      </c>
      <c r="X71" s="14">
        <v>0.15</v>
      </c>
      <c r="Y71" s="14">
        <v>0.1</v>
      </c>
      <c r="Z71" s="14">
        <v>0.25</v>
      </c>
      <c r="AA71" s="8"/>
      <c r="AB71" s="8"/>
      <c r="AC71" s="8"/>
      <c r="AD71" s="8"/>
      <c r="AE71" s="8"/>
      <c r="AF71" s="8"/>
      <c r="AG71" s="8"/>
      <c r="AH71" s="8"/>
      <c r="AI71" s="8"/>
      <c r="AJ71" s="8"/>
      <c r="AK71" s="8" t="s">
        <v>898</v>
      </c>
      <c r="AL71" s="8" t="s">
        <v>166</v>
      </c>
      <c r="AM71" s="9">
        <v>0.15</v>
      </c>
      <c r="AN71" s="9">
        <v>0.1</v>
      </c>
      <c r="AO71" s="9">
        <v>0.25</v>
      </c>
      <c r="AP71" s="8"/>
      <c r="AQ71" s="8"/>
      <c r="AR71" s="8"/>
      <c r="AS71" s="8"/>
      <c r="AT71" s="8"/>
      <c r="AU71" s="8"/>
      <c r="AV71" s="8"/>
      <c r="AW71" s="8"/>
      <c r="AX71" s="8"/>
      <c r="AY71" s="8"/>
      <c r="AZ71" s="8"/>
      <c r="BA71" s="8"/>
      <c r="BB71" s="8"/>
      <c r="BC71" s="8"/>
      <c r="BD71" s="8"/>
      <c r="BE71" s="8"/>
      <c r="BF71" s="8"/>
      <c r="BG71" s="8"/>
      <c r="BH71" s="8"/>
      <c r="BI71" s="8"/>
      <c r="BJ71" s="8" t="s">
        <v>632</v>
      </c>
      <c r="BK71" s="8" t="s">
        <v>43</v>
      </c>
      <c r="BL71" s="9">
        <v>0.15</v>
      </c>
      <c r="BM71" s="9">
        <v>0.1</v>
      </c>
      <c r="BN71" s="9">
        <v>0.25</v>
      </c>
      <c r="BO71" s="8"/>
      <c r="BP71" s="8"/>
      <c r="BQ71" s="8"/>
      <c r="BR71" s="8"/>
      <c r="BS71" s="8"/>
      <c r="BT71" s="41" t="s">
        <v>694</v>
      </c>
      <c r="BU71" s="41" t="s">
        <v>43</v>
      </c>
      <c r="BV71" s="38">
        <v>0.15</v>
      </c>
      <c r="BW71" s="38">
        <v>0.1</v>
      </c>
      <c r="BX71" s="38">
        <v>0.25</v>
      </c>
      <c r="BY71" s="21" t="s">
        <v>466</v>
      </c>
      <c r="BZ71" s="21" t="s">
        <v>370</v>
      </c>
      <c r="CA71" s="18">
        <v>0.15</v>
      </c>
      <c r="CB71" s="18">
        <v>0.1</v>
      </c>
      <c r="CC71" s="18">
        <v>0.25</v>
      </c>
      <c r="CD71" s="44" t="s">
        <v>1644</v>
      </c>
      <c r="CE71" s="46" t="s">
        <v>166</v>
      </c>
      <c r="CF71" s="45">
        <v>0.15</v>
      </c>
      <c r="CG71" s="45">
        <v>0.1</v>
      </c>
      <c r="CH71" s="45">
        <v>0.25</v>
      </c>
      <c r="DB71" s="10" t="s">
        <v>1685</v>
      </c>
      <c r="DE71" s="11" t="s">
        <v>1050</v>
      </c>
      <c r="DY71" s="56" t="s">
        <v>1657</v>
      </c>
      <c r="DZ71" s="59" t="s">
        <v>1306</v>
      </c>
      <c r="EA71" s="63" t="s">
        <v>1448</v>
      </c>
    </row>
    <row r="72" spans="1:131" ht="15" customHeight="1" x14ac:dyDescent="0.2">
      <c r="A72" s="8"/>
      <c r="B72" s="8"/>
      <c r="C72" s="8"/>
      <c r="D72" s="8"/>
      <c r="E72" s="8"/>
      <c r="F72" s="8"/>
      <c r="G72" s="8"/>
      <c r="H72" s="8"/>
      <c r="I72" s="8"/>
      <c r="J72" s="8"/>
      <c r="K72" s="8"/>
      <c r="L72" s="8"/>
      <c r="M72" s="8"/>
      <c r="N72" s="8"/>
      <c r="O72" s="8"/>
      <c r="P72" s="8"/>
      <c r="Q72" s="8"/>
      <c r="R72" s="8"/>
      <c r="S72" s="8"/>
      <c r="T72" s="8"/>
      <c r="U72" s="8"/>
      <c r="V72" s="13" t="s">
        <v>1617</v>
      </c>
      <c r="W72" s="13" t="s">
        <v>1628</v>
      </c>
      <c r="X72" s="14">
        <v>0.15</v>
      </c>
      <c r="Y72" s="14">
        <v>0.1</v>
      </c>
      <c r="Z72" s="14">
        <v>0.25</v>
      </c>
      <c r="AA72" s="8"/>
      <c r="AB72" s="8"/>
      <c r="AC72" s="8"/>
      <c r="AD72" s="8"/>
      <c r="AE72" s="8"/>
      <c r="AF72" s="8"/>
      <c r="AG72" s="8"/>
      <c r="AH72" s="8"/>
      <c r="AI72" s="8"/>
      <c r="AJ72" s="8"/>
      <c r="AK72" s="8" t="s">
        <v>899</v>
      </c>
      <c r="AL72" s="8" t="s">
        <v>166</v>
      </c>
      <c r="AM72" s="9">
        <v>0.15</v>
      </c>
      <c r="AN72" s="9">
        <v>0.1</v>
      </c>
      <c r="AO72" s="9">
        <v>0.25</v>
      </c>
      <c r="AP72" s="8"/>
      <c r="AQ72" s="8"/>
      <c r="AR72" s="8"/>
      <c r="AS72" s="8"/>
      <c r="AT72" s="8"/>
      <c r="AU72" s="8"/>
      <c r="AV72" s="8"/>
      <c r="AW72" s="8"/>
      <c r="AX72" s="8"/>
      <c r="AY72" s="8"/>
      <c r="AZ72" s="8"/>
      <c r="BA72" s="8"/>
      <c r="BB72" s="8"/>
      <c r="BC72" s="8"/>
      <c r="BD72" s="8"/>
      <c r="BE72" s="8"/>
      <c r="BF72" s="8"/>
      <c r="BG72" s="8"/>
      <c r="BH72" s="8"/>
      <c r="BI72" s="8"/>
      <c r="BJ72" s="8" t="s">
        <v>634</v>
      </c>
      <c r="BK72" s="8" t="s">
        <v>43</v>
      </c>
      <c r="BL72" s="9">
        <v>0.15</v>
      </c>
      <c r="BM72" s="9">
        <v>0.1</v>
      </c>
      <c r="BN72" s="9">
        <v>0.25</v>
      </c>
      <c r="BO72" s="8"/>
      <c r="BP72" s="8"/>
      <c r="BQ72" s="8"/>
      <c r="BR72" s="8"/>
      <c r="BS72" s="8"/>
      <c r="BT72" s="41" t="s">
        <v>695</v>
      </c>
      <c r="BU72" s="41" t="s">
        <v>43</v>
      </c>
      <c r="BV72" s="38">
        <v>0.15</v>
      </c>
      <c r="BW72" s="38">
        <v>0.1</v>
      </c>
      <c r="BX72" s="38">
        <v>0.25</v>
      </c>
      <c r="BY72" s="21" t="s">
        <v>453</v>
      </c>
      <c r="BZ72" s="21" t="s">
        <v>370</v>
      </c>
      <c r="CA72" s="18">
        <v>0.15</v>
      </c>
      <c r="CB72" s="18">
        <v>0.1</v>
      </c>
      <c r="CC72" s="18">
        <v>0.25</v>
      </c>
      <c r="CD72" s="44" t="s">
        <v>1645</v>
      </c>
      <c r="CE72" s="46" t="s">
        <v>166</v>
      </c>
      <c r="CF72" s="45">
        <v>0.15</v>
      </c>
      <c r="CG72" s="45">
        <v>0.1</v>
      </c>
      <c r="CH72" s="45">
        <v>0.25</v>
      </c>
      <c r="DB72" s="10" t="s">
        <v>1687</v>
      </c>
      <c r="DE72" s="11" t="s">
        <v>1051</v>
      </c>
      <c r="DY72" s="56" t="s">
        <v>1657</v>
      </c>
      <c r="DZ72" s="59" t="s">
        <v>1307</v>
      </c>
      <c r="EA72" s="63" t="s">
        <v>1464</v>
      </c>
    </row>
    <row r="73" spans="1:131" ht="15" customHeight="1" x14ac:dyDescent="0.2">
      <c r="A73" s="8"/>
      <c r="B73" s="8"/>
      <c r="C73" s="8"/>
      <c r="D73" s="8"/>
      <c r="E73" s="8"/>
      <c r="F73" s="8"/>
      <c r="G73" s="8"/>
      <c r="H73" s="8"/>
      <c r="I73" s="8"/>
      <c r="J73" s="8"/>
      <c r="K73" s="8"/>
      <c r="L73" s="8"/>
      <c r="M73" s="8"/>
      <c r="N73" s="8"/>
      <c r="O73" s="8"/>
      <c r="P73" s="8"/>
      <c r="Q73" s="8"/>
      <c r="R73" s="8"/>
      <c r="S73" s="8"/>
      <c r="T73" s="8"/>
      <c r="U73" s="8"/>
      <c r="V73" s="13" t="s">
        <v>1618</v>
      </c>
      <c r="W73" s="13" t="s">
        <v>1628</v>
      </c>
      <c r="X73" s="14">
        <v>0.15</v>
      </c>
      <c r="Y73" s="14">
        <v>0.1</v>
      </c>
      <c r="Z73" s="14">
        <v>0.25</v>
      </c>
      <c r="AA73" s="8"/>
      <c r="AB73" s="8"/>
      <c r="AC73" s="8"/>
      <c r="AD73" s="8"/>
      <c r="AE73" s="8"/>
      <c r="AF73" s="8"/>
      <c r="AG73" s="8"/>
      <c r="AH73" s="8"/>
      <c r="AI73" s="8"/>
      <c r="AJ73" s="8"/>
      <c r="AK73" s="8" t="s">
        <v>267</v>
      </c>
      <c r="AL73" s="8" t="s">
        <v>166</v>
      </c>
      <c r="AM73" s="9">
        <v>0.15</v>
      </c>
      <c r="AN73" s="9">
        <v>0.1</v>
      </c>
      <c r="AO73" s="9">
        <v>0.25</v>
      </c>
      <c r="AP73" s="8"/>
      <c r="AQ73" s="8"/>
      <c r="AR73" s="8"/>
      <c r="AS73" s="8"/>
      <c r="AT73" s="8"/>
      <c r="AU73" s="8"/>
      <c r="AV73" s="8"/>
      <c r="AW73" s="8"/>
      <c r="AX73" s="8"/>
      <c r="AY73" s="8"/>
      <c r="AZ73" s="8"/>
      <c r="BA73" s="8"/>
      <c r="BB73" s="8"/>
      <c r="BC73" s="8"/>
      <c r="BD73" s="8"/>
      <c r="BE73" s="8"/>
      <c r="BF73" s="8"/>
      <c r="BG73" s="8"/>
      <c r="BH73" s="8"/>
      <c r="BI73" s="8"/>
      <c r="BJ73" s="8" t="s">
        <v>633</v>
      </c>
      <c r="BK73" s="8" t="s">
        <v>43</v>
      </c>
      <c r="BL73" s="9">
        <v>0.15</v>
      </c>
      <c r="BM73" s="9">
        <v>0.1</v>
      </c>
      <c r="BN73" s="9">
        <v>0.25</v>
      </c>
      <c r="BO73" s="8"/>
      <c r="BP73" s="8"/>
      <c r="BQ73" s="8"/>
      <c r="BR73" s="8"/>
      <c r="BS73" s="8"/>
      <c r="BT73" s="41" t="s">
        <v>660</v>
      </c>
      <c r="BU73" s="41" t="s">
        <v>43</v>
      </c>
      <c r="BV73" s="38">
        <v>0.15</v>
      </c>
      <c r="BW73" s="38">
        <v>0.1</v>
      </c>
      <c r="BX73" s="38">
        <v>0.25</v>
      </c>
      <c r="BY73" s="21" t="s">
        <v>803</v>
      </c>
      <c r="BZ73" s="21" t="s">
        <v>370</v>
      </c>
      <c r="CA73" s="18">
        <v>0.15</v>
      </c>
      <c r="CB73" s="18">
        <v>0.1</v>
      </c>
      <c r="CC73" s="18">
        <v>0.25</v>
      </c>
      <c r="CD73" s="44" t="s">
        <v>1743</v>
      </c>
      <c r="CE73" s="46" t="s">
        <v>166</v>
      </c>
      <c r="CF73" s="45">
        <v>0.15</v>
      </c>
      <c r="CG73" s="45">
        <v>0.1</v>
      </c>
      <c r="CH73" s="45">
        <v>0.25</v>
      </c>
      <c r="DB73" s="10" t="s">
        <v>1688</v>
      </c>
      <c r="DE73" s="11" t="s">
        <v>1096</v>
      </c>
      <c r="DY73" s="56" t="s">
        <v>1657</v>
      </c>
      <c r="DZ73" s="59" t="s">
        <v>1308</v>
      </c>
      <c r="EA73" s="63" t="s">
        <v>1448</v>
      </c>
    </row>
    <row r="74" spans="1:131" ht="15" customHeight="1" x14ac:dyDescent="0.2">
      <c r="A74" s="8"/>
      <c r="B74" s="8"/>
      <c r="C74" s="8"/>
      <c r="D74" s="8"/>
      <c r="E74" s="8"/>
      <c r="F74" s="8"/>
      <c r="G74" s="8"/>
      <c r="H74" s="8"/>
      <c r="I74" s="8"/>
      <c r="J74" s="8"/>
      <c r="K74" s="8"/>
      <c r="L74" s="8"/>
      <c r="M74" s="8"/>
      <c r="N74" s="8"/>
      <c r="O74" s="8"/>
      <c r="P74" s="8"/>
      <c r="Q74" s="8"/>
      <c r="R74" s="8"/>
      <c r="S74" s="8"/>
      <c r="T74" s="8"/>
      <c r="U74" s="8"/>
      <c r="V74" s="13" t="s">
        <v>1619</v>
      </c>
      <c r="W74" s="13" t="s">
        <v>1628</v>
      </c>
      <c r="X74" s="14">
        <v>0.15</v>
      </c>
      <c r="Y74" s="14">
        <v>0.1</v>
      </c>
      <c r="Z74" s="14">
        <v>0.25</v>
      </c>
      <c r="AA74" s="8"/>
      <c r="AB74" s="8"/>
      <c r="AC74" s="8"/>
      <c r="AD74" s="8"/>
      <c r="AE74" s="8"/>
      <c r="AF74" s="8"/>
      <c r="AG74" s="8"/>
      <c r="AH74" s="8"/>
      <c r="AI74" s="8"/>
      <c r="AJ74" s="8"/>
      <c r="AK74" s="10" t="s">
        <v>1164</v>
      </c>
      <c r="AL74" s="8" t="s">
        <v>166</v>
      </c>
      <c r="AM74" s="9">
        <v>0.15</v>
      </c>
      <c r="AN74" s="9">
        <v>0.1</v>
      </c>
      <c r="AO74" s="9">
        <v>0.25</v>
      </c>
      <c r="BJ74" s="10" t="s">
        <v>1266</v>
      </c>
      <c r="BK74" s="8" t="s">
        <v>166</v>
      </c>
      <c r="BL74" s="9">
        <v>0.15</v>
      </c>
      <c r="BM74" s="9">
        <v>0.1</v>
      </c>
      <c r="BN74" s="9">
        <v>0.25</v>
      </c>
      <c r="BT74" s="41" t="s">
        <v>696</v>
      </c>
      <c r="BU74" s="41" t="s">
        <v>43</v>
      </c>
      <c r="BV74" s="38">
        <v>0.15</v>
      </c>
      <c r="BW74" s="38">
        <v>0.1</v>
      </c>
      <c r="BX74" s="38">
        <v>0.25</v>
      </c>
      <c r="BY74" s="29" t="s">
        <v>728</v>
      </c>
      <c r="BZ74" s="17" t="s">
        <v>43</v>
      </c>
      <c r="CA74" s="18">
        <v>0.15</v>
      </c>
      <c r="CB74" s="18">
        <v>0.1</v>
      </c>
      <c r="CC74" s="18">
        <v>0.25</v>
      </c>
      <c r="CD74" s="44" t="s">
        <v>1336</v>
      </c>
      <c r="CE74" s="46" t="s">
        <v>166</v>
      </c>
      <c r="CF74" s="45">
        <v>0.15</v>
      </c>
      <c r="CG74" s="45">
        <v>0.1</v>
      </c>
      <c r="CH74" s="45">
        <v>0.25</v>
      </c>
      <c r="DB74" s="10" t="s">
        <v>1689</v>
      </c>
      <c r="DE74" s="11" t="s">
        <v>1165</v>
      </c>
      <c r="DJ74" s="11" t="s">
        <v>1720</v>
      </c>
      <c r="DY74" s="56" t="s">
        <v>1657</v>
      </c>
      <c r="DZ74" s="59" t="s">
        <v>1173</v>
      </c>
      <c r="EA74" s="63" t="s">
        <v>1446</v>
      </c>
    </row>
    <row r="75" spans="1:131" ht="15" customHeight="1" x14ac:dyDescent="0.2">
      <c r="A75" s="8"/>
      <c r="B75" s="8"/>
      <c r="C75" s="8"/>
      <c r="D75" s="8"/>
      <c r="E75" s="8"/>
      <c r="F75" s="8"/>
      <c r="G75" s="8"/>
      <c r="H75" s="8"/>
      <c r="I75" s="8"/>
      <c r="J75" s="8"/>
      <c r="K75" s="8"/>
      <c r="L75" s="8"/>
      <c r="M75" s="8"/>
      <c r="N75" s="8"/>
      <c r="O75" s="8"/>
      <c r="P75" s="8"/>
      <c r="Q75" s="8"/>
      <c r="R75" s="8"/>
      <c r="S75" s="8"/>
      <c r="T75" s="8"/>
      <c r="U75" s="8"/>
      <c r="V75" s="13" t="s">
        <v>1620</v>
      </c>
      <c r="W75" s="13" t="s">
        <v>1628</v>
      </c>
      <c r="X75" s="14">
        <v>0.15</v>
      </c>
      <c r="Y75" s="14">
        <v>0.1</v>
      </c>
      <c r="Z75" s="14">
        <v>0.25</v>
      </c>
      <c r="AA75" s="8"/>
      <c r="AB75" s="8"/>
      <c r="AC75" s="8"/>
      <c r="AD75" s="8"/>
      <c r="AE75" s="8"/>
      <c r="AF75" s="8"/>
      <c r="AG75" s="8"/>
      <c r="AH75" s="8"/>
      <c r="AI75" s="8"/>
      <c r="AJ75" s="8"/>
      <c r="AK75" s="8" t="s">
        <v>268</v>
      </c>
      <c r="AL75" s="8" t="s">
        <v>166</v>
      </c>
      <c r="AM75" s="9">
        <v>0.15</v>
      </c>
      <c r="AN75" s="9">
        <v>0.1</v>
      </c>
      <c r="AO75" s="9">
        <v>0.25</v>
      </c>
      <c r="AP75" s="8"/>
      <c r="AQ75" s="8"/>
      <c r="AR75" s="8"/>
      <c r="AS75" s="8"/>
      <c r="AT75" s="8"/>
      <c r="AU75" s="8"/>
      <c r="AV75" s="8"/>
      <c r="AW75" s="8"/>
      <c r="AX75" s="8"/>
      <c r="AY75" s="8"/>
      <c r="AZ75" s="8"/>
      <c r="BA75" s="8"/>
      <c r="BB75" s="8"/>
      <c r="BC75" s="8"/>
      <c r="BD75" s="8"/>
      <c r="BE75" s="8"/>
      <c r="BF75" s="8"/>
      <c r="BG75" s="8"/>
      <c r="BH75" s="8"/>
      <c r="BI75" s="8"/>
      <c r="BJ75" s="8" t="s">
        <v>1362</v>
      </c>
      <c r="BK75" s="8" t="s">
        <v>43</v>
      </c>
      <c r="BL75" s="9">
        <v>0.15</v>
      </c>
      <c r="BM75" s="9">
        <v>0.1</v>
      </c>
      <c r="BN75" s="9">
        <v>0.25</v>
      </c>
      <c r="BO75" s="8"/>
      <c r="BP75" s="8"/>
      <c r="BQ75" s="8"/>
      <c r="BR75" s="8"/>
      <c r="BS75" s="8"/>
      <c r="BT75" s="41" t="s">
        <v>697</v>
      </c>
      <c r="BU75" s="41" t="s">
        <v>43</v>
      </c>
      <c r="BV75" s="38">
        <v>0.15</v>
      </c>
      <c r="BW75" s="38">
        <v>0.1</v>
      </c>
      <c r="BX75" s="38">
        <v>0.25</v>
      </c>
      <c r="BY75" s="29" t="s">
        <v>1309</v>
      </c>
      <c r="BZ75" s="17" t="s">
        <v>43</v>
      </c>
      <c r="CA75" s="18">
        <v>0</v>
      </c>
      <c r="CB75" s="18">
        <v>0.1</v>
      </c>
      <c r="CC75" s="18">
        <v>0.1</v>
      </c>
      <c r="CD75" s="44" t="s">
        <v>1742</v>
      </c>
      <c r="CE75" s="46" t="s">
        <v>166</v>
      </c>
      <c r="CF75" s="45">
        <v>0.15</v>
      </c>
      <c r="CG75" s="45">
        <v>0.1</v>
      </c>
      <c r="CH75" s="45">
        <v>0.25</v>
      </c>
      <c r="DB75" s="10" t="s">
        <v>1690</v>
      </c>
      <c r="DE75" s="11" t="s">
        <v>1052</v>
      </c>
      <c r="DY75" s="56" t="s">
        <v>1657</v>
      </c>
      <c r="DZ75" s="59" t="s">
        <v>1214</v>
      </c>
      <c r="EA75" s="63" t="s">
        <v>1464</v>
      </c>
    </row>
    <row r="76" spans="1:131" ht="15" customHeight="1" x14ac:dyDescent="0.2">
      <c r="A76" s="8"/>
      <c r="B76" s="8"/>
      <c r="C76" s="8"/>
      <c r="D76" s="8"/>
      <c r="E76" s="8"/>
      <c r="F76" s="8"/>
      <c r="G76" s="8"/>
      <c r="H76" s="8"/>
      <c r="I76" s="8"/>
      <c r="J76" s="8"/>
      <c r="K76" s="8"/>
      <c r="L76" s="8"/>
      <c r="M76" s="8"/>
      <c r="N76" s="8"/>
      <c r="O76" s="8"/>
      <c r="P76" s="8"/>
      <c r="Q76" s="8"/>
      <c r="R76" s="8"/>
      <c r="S76" s="8"/>
      <c r="T76" s="8"/>
      <c r="U76" s="8"/>
      <c r="V76" s="13" t="s">
        <v>1621</v>
      </c>
      <c r="W76" s="13" t="s">
        <v>370</v>
      </c>
      <c r="X76" s="14">
        <v>0.15</v>
      </c>
      <c r="Y76" s="14">
        <v>0.1</v>
      </c>
      <c r="Z76" s="14">
        <v>0.25</v>
      </c>
      <c r="AA76" s="8"/>
      <c r="AB76" s="8"/>
      <c r="AC76" s="8"/>
      <c r="AD76" s="8"/>
      <c r="AE76" s="8"/>
      <c r="AF76" s="8"/>
      <c r="AG76" s="8"/>
      <c r="AH76" s="8"/>
      <c r="AI76" s="8"/>
      <c r="AJ76" s="8"/>
      <c r="AK76" s="8" t="s">
        <v>269</v>
      </c>
      <c r="AL76" s="8" t="s">
        <v>166</v>
      </c>
      <c r="AM76" s="9">
        <v>0.15</v>
      </c>
      <c r="AN76" s="9">
        <v>0.1</v>
      </c>
      <c r="AO76" s="9">
        <v>0.25</v>
      </c>
      <c r="AP76" s="8"/>
      <c r="AQ76" s="8"/>
      <c r="AR76" s="8"/>
      <c r="AS76" s="8"/>
      <c r="AT76" s="8"/>
      <c r="AU76" s="8"/>
      <c r="AV76" s="8"/>
      <c r="AW76" s="8"/>
      <c r="AX76" s="8"/>
      <c r="AY76" s="8"/>
      <c r="AZ76" s="8"/>
      <c r="BA76" s="8"/>
      <c r="BB76" s="8"/>
      <c r="BC76" s="8"/>
      <c r="BD76" s="8"/>
      <c r="BE76" s="8"/>
      <c r="BF76" s="8"/>
      <c r="BG76" s="8"/>
      <c r="BH76" s="8"/>
      <c r="BI76" s="8"/>
      <c r="BJ76" s="13" t="s">
        <v>1639</v>
      </c>
      <c r="BK76" s="13" t="s">
        <v>166</v>
      </c>
      <c r="BL76" s="14">
        <v>0.15</v>
      </c>
      <c r="BM76" s="14">
        <v>0.1</v>
      </c>
      <c r="BN76" s="14">
        <v>0.25</v>
      </c>
      <c r="BO76" s="8"/>
      <c r="BP76" s="8"/>
      <c r="BQ76" s="8"/>
      <c r="BR76" s="8"/>
      <c r="BS76" s="8"/>
      <c r="BT76" s="41" t="s">
        <v>698</v>
      </c>
      <c r="BU76" s="41" t="s">
        <v>43</v>
      </c>
      <c r="BV76" s="38">
        <v>0.15</v>
      </c>
      <c r="BW76" s="38">
        <v>0.1</v>
      </c>
      <c r="BX76" s="38">
        <v>0.25</v>
      </c>
      <c r="BY76" s="21" t="s">
        <v>454</v>
      </c>
      <c r="BZ76" s="21" t="s">
        <v>166</v>
      </c>
      <c r="CA76" s="18">
        <v>0.15</v>
      </c>
      <c r="CB76" s="18">
        <v>0.1</v>
      </c>
      <c r="CC76" s="18">
        <v>0.25</v>
      </c>
      <c r="CD76" s="44" t="s">
        <v>1337</v>
      </c>
      <c r="CE76" s="46" t="s">
        <v>166</v>
      </c>
      <c r="CF76" s="45">
        <v>0.15</v>
      </c>
      <c r="CG76" s="45">
        <v>0.1</v>
      </c>
      <c r="CH76" s="45">
        <v>0.25</v>
      </c>
      <c r="DB76" s="10" t="s">
        <v>1690</v>
      </c>
      <c r="DE76" s="11" t="s">
        <v>1053</v>
      </c>
      <c r="DJ76" s="11" t="s">
        <v>1721</v>
      </c>
      <c r="DY76" s="56" t="s">
        <v>1657</v>
      </c>
      <c r="DZ76" s="58" t="s">
        <v>1171</v>
      </c>
      <c r="EA76" s="63" t="s">
        <v>1446</v>
      </c>
    </row>
    <row r="77" spans="1:131" ht="15" customHeight="1" x14ac:dyDescent="0.2">
      <c r="A77" s="8"/>
      <c r="B77" s="8"/>
      <c r="C77" s="8"/>
      <c r="D77" s="8"/>
      <c r="E77" s="8"/>
      <c r="F77" s="8"/>
      <c r="G77" s="8"/>
      <c r="H77" s="8"/>
      <c r="I77" s="8"/>
      <c r="J77" s="8"/>
      <c r="K77" s="8"/>
      <c r="L77" s="8"/>
      <c r="M77" s="8"/>
      <c r="N77" s="8"/>
      <c r="O77" s="8"/>
      <c r="P77" s="8"/>
      <c r="Q77" s="8"/>
      <c r="R77" s="8"/>
      <c r="S77" s="8"/>
      <c r="T77" s="8"/>
      <c r="U77" s="8"/>
      <c r="V77" s="13" t="s">
        <v>1622</v>
      </c>
      <c r="W77" s="13" t="s">
        <v>370</v>
      </c>
      <c r="X77" s="14">
        <v>0.15</v>
      </c>
      <c r="Y77" s="14">
        <v>0.1</v>
      </c>
      <c r="Z77" s="14">
        <v>0.25</v>
      </c>
      <c r="AA77" s="8"/>
      <c r="AB77" s="8"/>
      <c r="AC77" s="8"/>
      <c r="AD77" s="8"/>
      <c r="AE77" s="8"/>
      <c r="AF77" s="8"/>
      <c r="AG77" s="8"/>
      <c r="AH77" s="8"/>
      <c r="AI77" s="8"/>
      <c r="AJ77" s="8"/>
      <c r="AK77" s="8" t="s">
        <v>1049</v>
      </c>
      <c r="AL77" s="8" t="s">
        <v>166</v>
      </c>
      <c r="AM77" s="9">
        <v>0.15</v>
      </c>
      <c r="AN77" s="9">
        <v>0.1</v>
      </c>
      <c r="AO77" s="9">
        <v>0.25</v>
      </c>
      <c r="AP77" s="8"/>
      <c r="AQ77" s="8"/>
      <c r="AR77" s="8"/>
      <c r="AS77" s="8"/>
      <c r="AT77" s="8"/>
      <c r="AU77" s="8"/>
      <c r="AV77" s="8"/>
      <c r="AW77" s="8"/>
      <c r="AX77" s="8"/>
      <c r="AY77" s="8"/>
      <c r="AZ77" s="8"/>
      <c r="BA77" s="8"/>
      <c r="BB77" s="8"/>
      <c r="BC77" s="8"/>
      <c r="BD77" s="8"/>
      <c r="BE77" s="8"/>
      <c r="BF77" s="8"/>
      <c r="BG77" s="8"/>
      <c r="BH77" s="8"/>
      <c r="BI77" s="8"/>
      <c r="BJ77" s="13" t="s">
        <v>1640</v>
      </c>
      <c r="BK77" s="13" t="s">
        <v>166</v>
      </c>
      <c r="BL77" s="14">
        <v>0.15</v>
      </c>
      <c r="BM77" s="14">
        <v>0.1</v>
      </c>
      <c r="BN77" s="14">
        <v>0.25</v>
      </c>
      <c r="BO77" s="8"/>
      <c r="BP77" s="8"/>
      <c r="BQ77" s="8"/>
      <c r="BR77" s="8"/>
      <c r="BS77" s="8"/>
      <c r="BT77" s="41" t="s">
        <v>661</v>
      </c>
      <c r="BU77" s="41" t="s">
        <v>43</v>
      </c>
      <c r="BV77" s="38">
        <v>0.15</v>
      </c>
      <c r="BW77" s="38">
        <v>0.1</v>
      </c>
      <c r="BX77" s="38">
        <v>0.25</v>
      </c>
      <c r="BY77" s="21" t="s">
        <v>455</v>
      </c>
      <c r="BZ77" s="21" t="s">
        <v>166</v>
      </c>
      <c r="CA77" s="18">
        <v>0.15</v>
      </c>
      <c r="CB77" s="18">
        <v>0.1</v>
      </c>
      <c r="CC77" s="18">
        <v>0.25</v>
      </c>
      <c r="CD77" s="44" t="s">
        <v>1338</v>
      </c>
      <c r="CE77" s="46" t="s">
        <v>166</v>
      </c>
      <c r="CF77" s="45">
        <v>0.15</v>
      </c>
      <c r="CG77" s="45">
        <v>0.1</v>
      </c>
      <c r="CH77" s="45">
        <v>0.25</v>
      </c>
      <c r="DB77" s="10" t="s">
        <v>1691</v>
      </c>
      <c r="DE77" s="11" t="s">
        <v>1054</v>
      </c>
      <c r="DJ77" s="11" t="s">
        <v>1722</v>
      </c>
      <c r="DY77" s="56" t="s">
        <v>1657</v>
      </c>
      <c r="DZ77" s="58" t="s">
        <v>1172</v>
      </c>
      <c r="EA77" s="63" t="s">
        <v>1446</v>
      </c>
    </row>
    <row r="78" spans="1:131" ht="15" customHeight="1" x14ac:dyDescent="0.2">
      <c r="A78" s="8"/>
      <c r="B78" s="8"/>
      <c r="C78" s="8"/>
      <c r="D78" s="8"/>
      <c r="E78" s="8"/>
      <c r="F78" s="8"/>
      <c r="G78" s="8"/>
      <c r="H78" s="8"/>
      <c r="I78" s="8"/>
      <c r="J78" s="8"/>
      <c r="K78" s="8"/>
      <c r="L78" s="8"/>
      <c r="M78" s="8"/>
      <c r="N78" s="8"/>
      <c r="O78" s="8"/>
      <c r="P78" s="8"/>
      <c r="Q78" s="8"/>
      <c r="R78" s="8"/>
      <c r="S78" s="8"/>
      <c r="T78" s="8"/>
      <c r="U78" s="8"/>
      <c r="V78" s="13" t="s">
        <v>1623</v>
      </c>
      <c r="W78" s="13" t="s">
        <v>370</v>
      </c>
      <c r="X78" s="14">
        <v>0.15</v>
      </c>
      <c r="Y78" s="14">
        <v>0.1</v>
      </c>
      <c r="Z78" s="14">
        <v>0.25</v>
      </c>
      <c r="AA78" s="8"/>
      <c r="AB78" s="8"/>
      <c r="AC78" s="8"/>
      <c r="AD78" s="8"/>
      <c r="AE78" s="8"/>
      <c r="AF78" s="8"/>
      <c r="AG78" s="8"/>
      <c r="AH78" s="8"/>
      <c r="AI78" s="8"/>
      <c r="AJ78" s="8"/>
      <c r="AK78" s="8" t="s">
        <v>270</v>
      </c>
      <c r="AL78" s="8" t="s">
        <v>166</v>
      </c>
      <c r="AM78" s="9">
        <v>0.15</v>
      </c>
      <c r="AN78" s="9">
        <v>0.1</v>
      </c>
      <c r="AO78" s="9">
        <v>0.25</v>
      </c>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41" t="s">
        <v>699</v>
      </c>
      <c r="BU78" s="41" t="s">
        <v>43</v>
      </c>
      <c r="BV78" s="38">
        <v>0.15</v>
      </c>
      <c r="BW78" s="38">
        <v>0.1</v>
      </c>
      <c r="BX78" s="38">
        <v>0.25</v>
      </c>
      <c r="BY78" s="21" t="s">
        <v>456</v>
      </c>
      <c r="BZ78" s="21" t="s">
        <v>166</v>
      </c>
      <c r="CA78" s="18">
        <v>0.15</v>
      </c>
      <c r="CB78" s="18">
        <v>0.1</v>
      </c>
      <c r="CC78" s="18">
        <v>0.25</v>
      </c>
      <c r="CD78" s="44" t="s">
        <v>1334</v>
      </c>
      <c r="CE78" s="46" t="s">
        <v>166</v>
      </c>
      <c r="CF78" s="45">
        <v>0.15</v>
      </c>
      <c r="CG78" s="45">
        <v>0.1</v>
      </c>
      <c r="CH78" s="45">
        <v>0.25</v>
      </c>
      <c r="DB78" s="10" t="s">
        <v>1692</v>
      </c>
      <c r="DY78" s="56" t="s">
        <v>1657</v>
      </c>
      <c r="DZ78" s="58" t="s">
        <v>1170</v>
      </c>
      <c r="EA78" s="63" t="s">
        <v>1446</v>
      </c>
    </row>
    <row r="79" spans="1:131" ht="15" customHeight="1" x14ac:dyDescent="0.2">
      <c r="A79" s="8"/>
      <c r="B79" s="8"/>
      <c r="C79" s="8"/>
      <c r="D79" s="8"/>
      <c r="E79" s="8"/>
      <c r="F79" s="8"/>
      <c r="G79" s="8"/>
      <c r="H79" s="8"/>
      <c r="I79" s="8"/>
      <c r="J79" s="8"/>
      <c r="K79" s="8"/>
      <c r="L79" s="8"/>
      <c r="M79" s="8"/>
      <c r="N79" s="8"/>
      <c r="O79" s="8"/>
      <c r="P79" s="8"/>
      <c r="Q79" s="8"/>
      <c r="R79" s="8"/>
      <c r="S79" s="8"/>
      <c r="T79" s="8"/>
      <c r="U79" s="8"/>
      <c r="V79" s="13" t="s">
        <v>1624</v>
      </c>
      <c r="W79" s="13" t="s">
        <v>370</v>
      </c>
      <c r="X79" s="14">
        <v>0.15</v>
      </c>
      <c r="Y79" s="14">
        <v>0.1</v>
      </c>
      <c r="Z79" s="14">
        <v>0.25</v>
      </c>
      <c r="AA79" s="8"/>
      <c r="AB79" s="8"/>
      <c r="AC79" s="8"/>
      <c r="AD79" s="8"/>
      <c r="AE79" s="8"/>
      <c r="AF79" s="8"/>
      <c r="AG79" s="8"/>
      <c r="AH79" s="8"/>
      <c r="AI79" s="8"/>
      <c r="AJ79" s="8"/>
      <c r="AK79" s="8" t="s">
        <v>274</v>
      </c>
      <c r="AL79" s="8" t="s">
        <v>166</v>
      </c>
      <c r="AM79" s="9">
        <v>0.15</v>
      </c>
      <c r="AN79" s="9">
        <v>0.1</v>
      </c>
      <c r="AO79" s="9">
        <v>0.25</v>
      </c>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41" t="s">
        <v>700</v>
      </c>
      <c r="BU79" s="41" t="s">
        <v>43</v>
      </c>
      <c r="BV79" s="38">
        <v>0.15</v>
      </c>
      <c r="BW79" s="38">
        <v>0.1</v>
      </c>
      <c r="BX79" s="38">
        <v>0.25</v>
      </c>
      <c r="BY79" s="21" t="s">
        <v>457</v>
      </c>
      <c r="BZ79" s="21" t="s">
        <v>370</v>
      </c>
      <c r="CA79" s="18">
        <v>0.15</v>
      </c>
      <c r="CB79" s="18">
        <v>0.1</v>
      </c>
      <c r="CC79" s="18">
        <v>0.25</v>
      </c>
      <c r="CD79" s="44" t="s">
        <v>1335</v>
      </c>
      <c r="CE79" s="46" t="s">
        <v>166</v>
      </c>
      <c r="CF79" s="45">
        <v>0.15</v>
      </c>
      <c r="CG79" s="45">
        <v>0.1</v>
      </c>
      <c r="CH79" s="45">
        <v>0.25</v>
      </c>
      <c r="DB79" s="10" t="s">
        <v>1693</v>
      </c>
      <c r="DY79" s="56" t="s">
        <v>1657</v>
      </c>
      <c r="DZ79" s="59" t="s">
        <v>1310</v>
      </c>
    </row>
    <row r="80" spans="1:131" ht="15" customHeight="1" x14ac:dyDescent="0.2">
      <c r="A80" s="8"/>
      <c r="B80" s="8"/>
      <c r="C80" s="8"/>
      <c r="D80" s="8"/>
      <c r="E80" s="8"/>
      <c r="F80" s="8"/>
      <c r="G80" s="8"/>
      <c r="H80" s="8"/>
      <c r="I80" s="8"/>
      <c r="J80" s="8"/>
      <c r="K80" s="8"/>
      <c r="L80" s="8"/>
      <c r="M80" s="8"/>
      <c r="N80" s="8"/>
      <c r="O80" s="8"/>
      <c r="P80" s="8"/>
      <c r="Q80" s="8"/>
      <c r="R80" s="8"/>
      <c r="S80" s="8"/>
      <c r="T80" s="8"/>
      <c r="U80" s="8"/>
      <c r="V80" s="13" t="s">
        <v>1625</v>
      </c>
      <c r="W80" s="13" t="s">
        <v>370</v>
      </c>
      <c r="X80" s="14">
        <v>0.15</v>
      </c>
      <c r="Y80" s="14">
        <v>0.1</v>
      </c>
      <c r="Z80" s="14">
        <v>0.25</v>
      </c>
      <c r="AA80" s="8"/>
      <c r="AB80" s="8"/>
      <c r="AC80" s="8"/>
      <c r="AD80" s="8"/>
      <c r="AE80" s="8"/>
      <c r="AF80" s="8"/>
      <c r="AG80" s="8"/>
      <c r="AH80" s="8"/>
      <c r="AI80" s="8"/>
      <c r="AJ80" s="8"/>
      <c r="AK80" s="8" t="s">
        <v>275</v>
      </c>
      <c r="AL80" s="8" t="s">
        <v>166</v>
      </c>
      <c r="AM80" s="9">
        <v>0.15</v>
      </c>
      <c r="AN80" s="9">
        <v>0.1</v>
      </c>
      <c r="AO80" s="9">
        <v>0.25</v>
      </c>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41" t="s">
        <v>701</v>
      </c>
      <c r="BU80" s="41" t="s">
        <v>43</v>
      </c>
      <c r="BV80" s="38">
        <v>0.15</v>
      </c>
      <c r="BW80" s="38">
        <v>0.1</v>
      </c>
      <c r="BX80" s="38">
        <v>0.25</v>
      </c>
      <c r="BY80" s="17" t="s">
        <v>797</v>
      </c>
      <c r="BZ80" s="21" t="s">
        <v>166</v>
      </c>
      <c r="CA80" s="18">
        <v>0.15</v>
      </c>
      <c r="CB80" s="18">
        <v>0.1</v>
      </c>
      <c r="CC80" s="18">
        <v>0.25</v>
      </c>
      <c r="CD80" s="44" t="s">
        <v>373</v>
      </c>
      <c r="CE80" s="44" t="s">
        <v>43</v>
      </c>
      <c r="CF80" s="45">
        <v>0.15</v>
      </c>
      <c r="CG80" s="45">
        <v>0.1</v>
      </c>
      <c r="CH80" s="45">
        <v>0.25</v>
      </c>
      <c r="DB80" s="10" t="s">
        <v>1692</v>
      </c>
      <c r="DY80" s="56" t="s">
        <v>1657</v>
      </c>
      <c r="DZ80" s="59" t="s">
        <v>1311</v>
      </c>
      <c r="EA80" s="64" t="s">
        <v>1656</v>
      </c>
    </row>
    <row r="81" spans="1:131" ht="15" customHeight="1" x14ac:dyDescent="0.2">
      <c r="A81" s="8"/>
      <c r="B81" s="8"/>
      <c r="C81" s="8"/>
      <c r="D81" s="8"/>
      <c r="E81" s="8"/>
      <c r="F81" s="8"/>
      <c r="G81" s="8"/>
      <c r="H81" s="8"/>
      <c r="I81" s="8"/>
      <c r="J81" s="8"/>
      <c r="K81" s="8"/>
      <c r="L81" s="8"/>
      <c r="M81" s="8"/>
      <c r="N81" s="8"/>
      <c r="O81" s="8"/>
      <c r="P81" s="8"/>
      <c r="Q81" s="8"/>
      <c r="R81" s="8"/>
      <c r="S81" s="8"/>
      <c r="T81" s="8"/>
      <c r="U81" s="8"/>
      <c r="V81" s="13" t="s">
        <v>1627</v>
      </c>
      <c r="W81" s="13" t="s">
        <v>370</v>
      </c>
      <c r="X81" s="14">
        <v>0.15</v>
      </c>
      <c r="Y81" s="14">
        <v>0.1</v>
      </c>
      <c r="Z81" s="14">
        <v>0.25</v>
      </c>
      <c r="AA81" s="8"/>
      <c r="AB81" s="8"/>
      <c r="AC81" s="8"/>
      <c r="AD81" s="8"/>
      <c r="AE81" s="8"/>
      <c r="AF81" s="8"/>
      <c r="AG81" s="8"/>
      <c r="AH81" s="8"/>
      <c r="AI81" s="8"/>
      <c r="AJ81" s="8"/>
      <c r="AK81" s="8" t="s">
        <v>276</v>
      </c>
      <c r="AL81" s="8" t="s">
        <v>166</v>
      </c>
      <c r="AM81" s="9">
        <v>0.15</v>
      </c>
      <c r="AN81" s="9">
        <v>0.1</v>
      </c>
      <c r="AO81" s="9">
        <v>0.25</v>
      </c>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41" t="s">
        <v>662</v>
      </c>
      <c r="BU81" s="41" t="s">
        <v>43</v>
      </c>
      <c r="BV81" s="38">
        <v>0.15</v>
      </c>
      <c r="BW81" s="38">
        <v>0.1</v>
      </c>
      <c r="BX81" s="38">
        <v>0.25</v>
      </c>
      <c r="BY81" s="17" t="s">
        <v>798</v>
      </c>
      <c r="BZ81" s="21" t="s">
        <v>166</v>
      </c>
      <c r="CA81" s="18">
        <v>0.15</v>
      </c>
      <c r="CB81" s="18">
        <v>0.1</v>
      </c>
      <c r="CC81" s="18">
        <v>0.25</v>
      </c>
      <c r="CD81" s="44" t="s">
        <v>1588</v>
      </c>
      <c r="CE81" s="44" t="s">
        <v>166</v>
      </c>
      <c r="CF81" s="45">
        <v>0.15</v>
      </c>
      <c r="CG81" s="45">
        <v>0.1</v>
      </c>
      <c r="CH81" s="45">
        <v>0.25</v>
      </c>
      <c r="DB81" s="10" t="s">
        <v>1695</v>
      </c>
      <c r="DY81" s="56" t="s">
        <v>1657</v>
      </c>
      <c r="DZ81" s="59" t="s">
        <v>1312</v>
      </c>
      <c r="EA81" s="63" t="s">
        <v>1464</v>
      </c>
    </row>
    <row r="82" spans="1:131" ht="15" customHeight="1" x14ac:dyDescent="0.2">
      <c r="A82" s="8"/>
      <c r="B82" s="8"/>
      <c r="C82" s="8"/>
      <c r="D82" s="8"/>
      <c r="E82" s="8"/>
      <c r="F82" s="8"/>
      <c r="G82" s="8"/>
      <c r="H82" s="8"/>
      <c r="I82" s="8"/>
      <c r="J82" s="8"/>
      <c r="K82" s="8"/>
      <c r="L82" s="8"/>
      <c r="M82" s="8"/>
      <c r="N82" s="8"/>
      <c r="O82" s="8"/>
      <c r="P82" s="8"/>
      <c r="Q82" s="8"/>
      <c r="R82" s="8"/>
      <c r="S82" s="8"/>
      <c r="T82" s="8"/>
      <c r="U82" s="8"/>
      <c r="V82" s="13" t="s">
        <v>1626</v>
      </c>
      <c r="W82" s="13" t="s">
        <v>43</v>
      </c>
      <c r="X82" s="14">
        <v>0.15</v>
      </c>
      <c r="Y82" s="14">
        <v>0.1</v>
      </c>
      <c r="Z82" s="14">
        <v>0.25</v>
      </c>
      <c r="AA82" s="8"/>
      <c r="AB82" s="8"/>
      <c r="AC82" s="8"/>
      <c r="AD82" s="8"/>
      <c r="AE82" s="8"/>
      <c r="AF82" s="8"/>
      <c r="AG82" s="8"/>
      <c r="AH82" s="8"/>
      <c r="AI82" s="8"/>
      <c r="AJ82" s="8"/>
      <c r="AK82" s="8" t="s">
        <v>277</v>
      </c>
      <c r="AL82" s="8" t="s">
        <v>166</v>
      </c>
      <c r="AM82" s="9">
        <v>0.15</v>
      </c>
      <c r="AN82" s="9">
        <v>0.1</v>
      </c>
      <c r="AO82" s="9">
        <v>0.25</v>
      </c>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41" t="s">
        <v>702</v>
      </c>
      <c r="BU82" s="41" t="s">
        <v>43</v>
      </c>
      <c r="BV82" s="38">
        <v>0.15</v>
      </c>
      <c r="BW82" s="38">
        <v>0.1</v>
      </c>
      <c r="BX82" s="38">
        <v>0.25</v>
      </c>
      <c r="BY82" s="29" t="s">
        <v>792</v>
      </c>
      <c r="BZ82" s="17" t="s">
        <v>43</v>
      </c>
      <c r="CA82" s="18">
        <v>0.15</v>
      </c>
      <c r="CB82" s="18">
        <v>0.1</v>
      </c>
      <c r="CC82" s="18">
        <v>0.25</v>
      </c>
      <c r="CD82" s="47" t="s">
        <v>1589</v>
      </c>
      <c r="CE82" s="44" t="s">
        <v>166</v>
      </c>
      <c r="CF82" s="45">
        <v>0.15</v>
      </c>
      <c r="CG82" s="45">
        <v>0.1</v>
      </c>
      <c r="CH82" s="45">
        <v>0.25</v>
      </c>
      <c r="DB82" s="11" t="s">
        <v>1694</v>
      </c>
      <c r="DY82" s="56" t="s">
        <v>1657</v>
      </c>
      <c r="DZ82" s="58" t="s">
        <v>1451</v>
      </c>
      <c r="EA82" s="63" t="s">
        <v>1464</v>
      </c>
    </row>
    <row r="83" spans="1:131" ht="15" customHeight="1" x14ac:dyDescent="0.2">
      <c r="A83" s="8"/>
      <c r="B83" s="8"/>
      <c r="C83" s="8"/>
      <c r="D83" s="8"/>
      <c r="E83" s="8"/>
      <c r="F83" s="8"/>
      <c r="G83" s="8"/>
      <c r="H83" s="8"/>
      <c r="I83" s="8"/>
      <c r="J83" s="8"/>
      <c r="K83" s="8"/>
      <c r="L83" s="8"/>
      <c r="M83" s="8"/>
      <c r="N83" s="8"/>
      <c r="O83" s="8"/>
      <c r="P83" s="8"/>
      <c r="Q83" s="8"/>
      <c r="R83" s="8"/>
      <c r="S83" s="8"/>
      <c r="T83" s="8"/>
      <c r="U83" s="8"/>
      <c r="V83" s="13" t="s">
        <v>1638</v>
      </c>
      <c r="W83" s="13" t="s">
        <v>43</v>
      </c>
      <c r="X83" s="14">
        <v>0.15</v>
      </c>
      <c r="Y83" s="14">
        <v>0.1</v>
      </c>
      <c r="Z83" s="14">
        <v>0.25</v>
      </c>
      <c r="AA83" s="8"/>
      <c r="AB83" s="8"/>
      <c r="AC83" s="8"/>
      <c r="AD83" s="8"/>
      <c r="AE83" s="8"/>
      <c r="AF83" s="8"/>
      <c r="AG83" s="8"/>
      <c r="AH83" s="8"/>
      <c r="AI83" s="8"/>
      <c r="AJ83" s="8"/>
      <c r="AK83" s="8" t="s">
        <v>278</v>
      </c>
      <c r="AL83" s="8" t="s">
        <v>166</v>
      </c>
      <c r="AM83" s="9">
        <v>0.15</v>
      </c>
      <c r="AN83" s="9">
        <v>0.1</v>
      </c>
      <c r="AO83" s="9">
        <v>0.25</v>
      </c>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41" t="s">
        <v>703</v>
      </c>
      <c r="BU83" s="41" t="s">
        <v>43</v>
      </c>
      <c r="BV83" s="38">
        <v>0.15</v>
      </c>
      <c r="BW83" s="38">
        <v>0.1</v>
      </c>
      <c r="BX83" s="38">
        <v>0.25</v>
      </c>
      <c r="BY83" s="29" t="s">
        <v>790</v>
      </c>
      <c r="BZ83" s="17" t="s">
        <v>166</v>
      </c>
      <c r="CA83" s="18">
        <v>0.15</v>
      </c>
      <c r="CB83" s="18">
        <v>0.1</v>
      </c>
      <c r="CC83" s="18">
        <v>0.25</v>
      </c>
      <c r="CD83" s="46" t="s">
        <v>1590</v>
      </c>
      <c r="CE83" s="44" t="s">
        <v>1177</v>
      </c>
      <c r="CF83" s="45">
        <v>0.15</v>
      </c>
      <c r="CG83" s="45">
        <v>0.1</v>
      </c>
      <c r="CH83" s="45">
        <v>0.25</v>
      </c>
      <c r="DB83" s="11" t="s">
        <v>1686</v>
      </c>
      <c r="DY83" s="56" t="s">
        <v>1657</v>
      </c>
      <c r="DZ83" s="59" t="s">
        <v>1452</v>
      </c>
    </row>
    <row r="84" spans="1:131" ht="15" customHeight="1" x14ac:dyDescent="0.2">
      <c r="A84" s="8"/>
      <c r="B84" s="8"/>
      <c r="C84" s="8"/>
      <c r="D84" s="8"/>
      <c r="E84" s="8"/>
      <c r="F84" s="8"/>
      <c r="G84" s="8"/>
      <c r="H84" s="8"/>
      <c r="I84" s="8"/>
      <c r="J84" s="8"/>
      <c r="K84" s="8"/>
      <c r="L84" s="8"/>
      <c r="M84" s="8"/>
      <c r="N84" s="8"/>
      <c r="O84" s="8"/>
      <c r="P84" s="8"/>
      <c r="Q84" s="8"/>
      <c r="R84" s="8"/>
      <c r="S84" s="8"/>
      <c r="T84" s="8"/>
      <c r="U84" s="8"/>
      <c r="V84" s="13" t="s">
        <v>1667</v>
      </c>
      <c r="W84" s="13" t="s">
        <v>81</v>
      </c>
      <c r="X84" s="14">
        <v>0.15</v>
      </c>
      <c r="Y84" s="14">
        <v>0.1</v>
      </c>
      <c r="Z84" s="14">
        <v>0.25</v>
      </c>
      <c r="AA84" s="8"/>
      <c r="AB84" s="8"/>
      <c r="AC84" s="8"/>
      <c r="AD84" s="8"/>
      <c r="AE84" s="8"/>
      <c r="AF84" s="8"/>
      <c r="AG84" s="8"/>
      <c r="AH84" s="8"/>
      <c r="AI84" s="8"/>
      <c r="AJ84" s="8"/>
      <c r="AK84" s="8" t="s">
        <v>279</v>
      </c>
      <c r="AL84" s="8" t="s">
        <v>166</v>
      </c>
      <c r="AM84" s="9">
        <v>0.15</v>
      </c>
      <c r="AN84" s="9">
        <v>0.1</v>
      </c>
      <c r="AO84" s="9">
        <v>0.25</v>
      </c>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41" t="s">
        <v>704</v>
      </c>
      <c r="BU84" s="41" t="s">
        <v>43</v>
      </c>
      <c r="BV84" s="38">
        <v>0.15</v>
      </c>
      <c r="BW84" s="38">
        <v>0.1</v>
      </c>
      <c r="BX84" s="38">
        <v>0.25</v>
      </c>
      <c r="BY84" s="29" t="s">
        <v>791</v>
      </c>
      <c r="BZ84" s="17" t="s">
        <v>166</v>
      </c>
      <c r="CA84" s="18">
        <v>0.15</v>
      </c>
      <c r="CB84" s="18">
        <v>0.1</v>
      </c>
      <c r="CC84" s="18">
        <v>0.25</v>
      </c>
      <c r="CD84" s="44" t="s">
        <v>1591</v>
      </c>
      <c r="CE84" s="44" t="s">
        <v>1177</v>
      </c>
      <c r="CF84" s="45">
        <v>0.15</v>
      </c>
      <c r="CG84" s="45">
        <v>0.1</v>
      </c>
      <c r="CH84" s="45">
        <v>0.25</v>
      </c>
      <c r="DB84" s="10" t="s">
        <v>1683</v>
      </c>
      <c r="DY84" s="56" t="s">
        <v>1657</v>
      </c>
      <c r="DZ84" s="59" t="s">
        <v>1453</v>
      </c>
    </row>
    <row r="85" spans="1:131" ht="1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t="s">
        <v>272</v>
      </c>
      <c r="AL85" s="8" t="s">
        <v>166</v>
      </c>
      <c r="AM85" s="9">
        <v>0.15</v>
      </c>
      <c r="AN85" s="9">
        <v>0.1</v>
      </c>
      <c r="AO85" s="9">
        <v>0.25</v>
      </c>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41" t="s">
        <v>663</v>
      </c>
      <c r="BU85" s="41" t="s">
        <v>43</v>
      </c>
      <c r="BV85" s="38">
        <v>0.15</v>
      </c>
      <c r="BW85" s="38">
        <v>0.1</v>
      </c>
      <c r="BX85" s="38">
        <v>0.25</v>
      </c>
      <c r="BY85" s="29" t="s">
        <v>796</v>
      </c>
      <c r="BZ85" s="17" t="s">
        <v>166</v>
      </c>
      <c r="CA85" s="18">
        <v>0.15</v>
      </c>
      <c r="CB85" s="18">
        <v>0.1</v>
      </c>
      <c r="CC85" s="18">
        <v>0.25</v>
      </c>
      <c r="CD85" s="46" t="s">
        <v>1592</v>
      </c>
      <c r="CE85" s="44" t="s">
        <v>1177</v>
      </c>
      <c r="CF85" s="45">
        <v>0.15</v>
      </c>
      <c r="CG85" s="45">
        <v>0.1</v>
      </c>
      <c r="CH85" s="45">
        <v>0.25</v>
      </c>
      <c r="DY85" s="56" t="s">
        <v>1657</v>
      </c>
      <c r="DZ85" s="59" t="s">
        <v>1453</v>
      </c>
    </row>
    <row r="86" spans="1:131" ht="1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t="s">
        <v>273</v>
      </c>
      <c r="AL86" s="8" t="s">
        <v>166</v>
      </c>
      <c r="AM86" s="9">
        <v>0.15</v>
      </c>
      <c r="AN86" s="9">
        <v>0.1</v>
      </c>
      <c r="AO86" s="9">
        <v>0.25</v>
      </c>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41" t="s">
        <v>705</v>
      </c>
      <c r="BU86" s="41" t="s">
        <v>43</v>
      </c>
      <c r="BV86" s="38">
        <v>0.15</v>
      </c>
      <c r="BW86" s="38">
        <v>0.1</v>
      </c>
      <c r="BX86" s="38">
        <v>0.25</v>
      </c>
      <c r="BY86" s="29" t="s">
        <v>795</v>
      </c>
      <c r="BZ86" s="17" t="s">
        <v>166</v>
      </c>
      <c r="CA86" s="18">
        <v>0.15</v>
      </c>
      <c r="CB86" s="18">
        <v>0.1</v>
      </c>
      <c r="CC86" s="18">
        <v>0.25</v>
      </c>
      <c r="CD86" s="46" t="s">
        <v>1593</v>
      </c>
      <c r="CE86" s="44" t="s">
        <v>1177</v>
      </c>
      <c r="CF86" s="45">
        <v>0.15</v>
      </c>
      <c r="CG86" s="45">
        <v>0.1</v>
      </c>
      <c r="CH86" s="45">
        <v>0.25</v>
      </c>
      <c r="DY86" s="56" t="s">
        <v>1657</v>
      </c>
      <c r="DZ86" s="58" t="s">
        <v>1339</v>
      </c>
    </row>
    <row r="87" spans="1:131" ht="1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t="s">
        <v>271</v>
      </c>
      <c r="AL87" s="8" t="s">
        <v>166</v>
      </c>
      <c r="AM87" s="9">
        <v>0.15</v>
      </c>
      <c r="AN87" s="9">
        <v>0.1</v>
      </c>
      <c r="AO87" s="9">
        <v>0.25</v>
      </c>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41" t="s">
        <v>706</v>
      </c>
      <c r="BU87" s="41" t="s">
        <v>43</v>
      </c>
      <c r="BV87" s="38">
        <v>0.15</v>
      </c>
      <c r="BW87" s="38">
        <v>0.1</v>
      </c>
      <c r="BX87" s="38">
        <v>0.25</v>
      </c>
      <c r="BY87" s="21" t="s">
        <v>1077</v>
      </c>
      <c r="BZ87" s="17" t="s">
        <v>166</v>
      </c>
      <c r="CA87" s="18">
        <v>0.15</v>
      </c>
      <c r="CB87" s="18">
        <v>0.1</v>
      </c>
      <c r="CC87" s="18">
        <v>0.25</v>
      </c>
      <c r="CD87" s="46" t="s">
        <v>1594</v>
      </c>
      <c r="CE87" s="44" t="s">
        <v>1177</v>
      </c>
      <c r="CF87" s="45">
        <v>0.15</v>
      </c>
      <c r="CG87" s="45">
        <v>0.1</v>
      </c>
      <c r="CH87" s="45">
        <v>0.25</v>
      </c>
      <c r="DY87" s="56" t="s">
        <v>1657</v>
      </c>
      <c r="DZ87" s="59" t="s">
        <v>1340</v>
      </c>
    </row>
    <row r="88" spans="1:131" ht="1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t="s">
        <v>280</v>
      </c>
      <c r="AL88" s="8" t="s">
        <v>166</v>
      </c>
      <c r="AM88" s="9">
        <v>0.15</v>
      </c>
      <c r="AN88" s="9">
        <v>0.1</v>
      </c>
      <c r="AO88" s="9">
        <v>0.25</v>
      </c>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41" t="s">
        <v>707</v>
      </c>
      <c r="BU88" s="41" t="s">
        <v>43</v>
      </c>
      <c r="BV88" s="38">
        <v>0.15</v>
      </c>
      <c r="BW88" s="38">
        <v>0.1</v>
      </c>
      <c r="BX88" s="38">
        <v>0.25</v>
      </c>
      <c r="BY88" s="29" t="s">
        <v>799</v>
      </c>
      <c r="BZ88" s="17" t="s">
        <v>43</v>
      </c>
      <c r="CA88" s="18">
        <v>0.15</v>
      </c>
      <c r="CB88" s="18">
        <v>0.1</v>
      </c>
      <c r="CC88" s="18">
        <v>0.25</v>
      </c>
      <c r="CD88" s="46" t="s">
        <v>1595</v>
      </c>
      <c r="CE88" s="46" t="s">
        <v>370</v>
      </c>
      <c r="CF88" s="45">
        <v>0.15</v>
      </c>
      <c r="CG88" s="45">
        <v>0.1</v>
      </c>
      <c r="CH88" s="45">
        <v>0.25</v>
      </c>
      <c r="DY88" s="56" t="s">
        <v>1657</v>
      </c>
      <c r="DZ88" s="58" t="s">
        <v>1341</v>
      </c>
    </row>
    <row r="89" spans="1:131" ht="1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F89" s="8"/>
      <c r="AG89" s="8"/>
      <c r="AH89" s="8"/>
      <c r="AI89" s="8"/>
      <c r="AJ89" s="8"/>
      <c r="AK89" s="8" t="s">
        <v>281</v>
      </c>
      <c r="AL89" s="8" t="s">
        <v>166</v>
      </c>
      <c r="AM89" s="9">
        <v>0.15</v>
      </c>
      <c r="AN89" s="9">
        <v>0.1</v>
      </c>
      <c r="AO89" s="9">
        <v>0.25</v>
      </c>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41" t="s">
        <v>664</v>
      </c>
      <c r="BU89" s="41" t="s">
        <v>43</v>
      </c>
      <c r="BV89" s="38">
        <v>0.15</v>
      </c>
      <c r="BW89" s="38">
        <v>0.1</v>
      </c>
      <c r="BX89" s="38">
        <v>0.25</v>
      </c>
      <c r="BY89" s="29" t="s">
        <v>1329</v>
      </c>
      <c r="BZ89" s="17" t="s">
        <v>43</v>
      </c>
      <c r="CA89" s="18">
        <v>0.15</v>
      </c>
      <c r="CB89" s="18">
        <v>0.1</v>
      </c>
      <c r="CC89" s="18">
        <v>0.25</v>
      </c>
      <c r="CD89" s="46" t="s">
        <v>1596</v>
      </c>
      <c r="CE89" s="46" t="s">
        <v>370</v>
      </c>
      <c r="CF89" s="45">
        <v>0.15</v>
      </c>
      <c r="CG89" s="45">
        <v>0.1</v>
      </c>
      <c r="CH89" s="45">
        <v>0.25</v>
      </c>
      <c r="DY89" s="56" t="s">
        <v>1657</v>
      </c>
      <c r="DZ89" s="58" t="s">
        <v>1342</v>
      </c>
    </row>
    <row r="90" spans="1:131" ht="15" customHeight="1" x14ac:dyDescent="0.2">
      <c r="AK90" s="8" t="s">
        <v>282</v>
      </c>
      <c r="AL90" s="8" t="s">
        <v>166</v>
      </c>
      <c r="AM90" s="9">
        <v>0.15</v>
      </c>
      <c r="AN90" s="9">
        <v>0.1</v>
      </c>
      <c r="AO90" s="9">
        <v>0.25</v>
      </c>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41" t="s">
        <v>708</v>
      </c>
      <c r="BU90" s="41" t="s">
        <v>43</v>
      </c>
      <c r="BV90" s="38">
        <v>0.15</v>
      </c>
      <c r="BW90" s="38">
        <v>0.1</v>
      </c>
      <c r="BX90" s="38">
        <v>0.25</v>
      </c>
      <c r="BY90" s="29" t="s">
        <v>793</v>
      </c>
      <c r="BZ90" s="17" t="s">
        <v>166</v>
      </c>
      <c r="CA90" s="18">
        <v>0.15</v>
      </c>
      <c r="CB90" s="18">
        <v>0.1</v>
      </c>
      <c r="CC90" s="18">
        <v>0.25</v>
      </c>
      <c r="CD90" s="46" t="s">
        <v>1597</v>
      </c>
      <c r="CE90" s="46" t="s">
        <v>370</v>
      </c>
      <c r="CF90" s="45">
        <v>0.15</v>
      </c>
      <c r="CG90" s="45">
        <v>0.1</v>
      </c>
      <c r="CH90" s="45">
        <v>0.25</v>
      </c>
      <c r="DY90" s="56" t="s">
        <v>1657</v>
      </c>
      <c r="DZ90" s="58" t="s">
        <v>1343</v>
      </c>
    </row>
    <row r="91" spans="1:131" ht="15" customHeight="1" x14ac:dyDescent="0.2">
      <c r="AK91" s="8" t="s">
        <v>283</v>
      </c>
      <c r="AL91" s="8" t="s">
        <v>284</v>
      </c>
      <c r="AM91" s="9">
        <v>0.15</v>
      </c>
      <c r="AN91" s="9">
        <v>0.1</v>
      </c>
      <c r="AO91" s="9">
        <v>0.25</v>
      </c>
      <c r="AP91" s="8"/>
      <c r="AQ91" s="8"/>
      <c r="AR91" s="8"/>
      <c r="AS91" s="8"/>
      <c r="AT91" s="8"/>
      <c r="BT91" s="41" t="s">
        <v>709</v>
      </c>
      <c r="BU91" s="41" t="s">
        <v>43</v>
      </c>
      <c r="BV91" s="38">
        <v>0.15</v>
      </c>
      <c r="BW91" s="38">
        <v>0.1</v>
      </c>
      <c r="BX91" s="38">
        <v>0.25</v>
      </c>
      <c r="BY91" s="29" t="s">
        <v>794</v>
      </c>
      <c r="BZ91" s="17" t="s">
        <v>166</v>
      </c>
      <c r="CA91" s="18">
        <v>0.15</v>
      </c>
      <c r="CB91" s="18">
        <v>0.1</v>
      </c>
      <c r="CC91" s="18">
        <v>0.25</v>
      </c>
      <c r="CD91" s="46" t="s">
        <v>1598</v>
      </c>
      <c r="CE91" s="46" t="s">
        <v>370</v>
      </c>
      <c r="CF91" s="45">
        <v>0.15</v>
      </c>
      <c r="CG91" s="45">
        <v>0.1</v>
      </c>
      <c r="CH91" s="45">
        <v>0.25</v>
      </c>
      <c r="DE91" s="11" t="s">
        <v>1055</v>
      </c>
      <c r="DY91" s="56" t="s">
        <v>1657</v>
      </c>
      <c r="DZ91" s="58" t="s">
        <v>1344</v>
      </c>
    </row>
    <row r="92" spans="1:131" ht="15" customHeight="1" x14ac:dyDescent="0.2">
      <c r="AK92" s="8" t="s">
        <v>285</v>
      </c>
      <c r="AL92" s="8" t="s">
        <v>284</v>
      </c>
      <c r="AM92" s="9">
        <v>0.15</v>
      </c>
      <c r="AN92" s="9">
        <v>0.1</v>
      </c>
      <c r="AO92" s="9">
        <v>0.25</v>
      </c>
      <c r="AP92" s="8"/>
      <c r="AQ92" s="8"/>
      <c r="AR92" s="8"/>
      <c r="AS92" s="8"/>
      <c r="AT92" s="8"/>
      <c r="BT92" s="41" t="s">
        <v>710</v>
      </c>
      <c r="BU92" s="41" t="s">
        <v>43</v>
      </c>
      <c r="BV92" s="38">
        <v>0.15</v>
      </c>
      <c r="BW92" s="38">
        <v>0.1</v>
      </c>
      <c r="BX92" s="38">
        <v>0.25</v>
      </c>
      <c r="BY92" s="29" t="s">
        <v>1078</v>
      </c>
      <c r="BZ92" s="17" t="s">
        <v>43</v>
      </c>
      <c r="CA92" s="18">
        <v>0.15</v>
      </c>
      <c r="CB92" s="18">
        <v>0.1</v>
      </c>
      <c r="CC92" s="18">
        <v>0.25</v>
      </c>
      <c r="CD92" s="46" t="s">
        <v>1599</v>
      </c>
      <c r="CE92" s="46" t="s">
        <v>166</v>
      </c>
      <c r="CF92" s="45">
        <v>0.15</v>
      </c>
      <c r="CG92" s="45">
        <v>0.1</v>
      </c>
      <c r="CH92" s="45">
        <v>0.25</v>
      </c>
      <c r="DE92" s="11" t="s">
        <v>1056</v>
      </c>
      <c r="DY92" s="56" t="s">
        <v>1657</v>
      </c>
      <c r="DZ92" s="58" t="s">
        <v>1446</v>
      </c>
    </row>
    <row r="93" spans="1:131" ht="15" customHeight="1" x14ac:dyDescent="0.2">
      <c r="AK93" s="8" t="s">
        <v>286</v>
      </c>
      <c r="AL93" s="8" t="s">
        <v>284</v>
      </c>
      <c r="AM93" s="9">
        <v>0.15</v>
      </c>
      <c r="AN93" s="9">
        <v>0.1</v>
      </c>
      <c r="AO93" s="9">
        <v>0.25</v>
      </c>
      <c r="BT93" s="41" t="s">
        <v>665</v>
      </c>
      <c r="BU93" s="41" t="s">
        <v>43</v>
      </c>
      <c r="BV93" s="38">
        <v>0.15</v>
      </c>
      <c r="BW93" s="38">
        <v>0.1</v>
      </c>
      <c r="BX93" s="38">
        <v>0.25</v>
      </c>
      <c r="BY93" s="17" t="s">
        <v>373</v>
      </c>
      <c r="BZ93" s="17" t="s">
        <v>43</v>
      </c>
      <c r="CA93" s="18">
        <v>0.15</v>
      </c>
      <c r="CB93" s="18">
        <v>0.1</v>
      </c>
      <c r="CC93" s="18">
        <v>0.25</v>
      </c>
      <c r="CD93" s="46" t="s">
        <v>1600</v>
      </c>
      <c r="CE93" s="46" t="s">
        <v>166</v>
      </c>
      <c r="CF93" s="45">
        <v>0.15</v>
      </c>
      <c r="CG93" s="45">
        <v>0.1</v>
      </c>
      <c r="CH93" s="45">
        <v>0.25</v>
      </c>
      <c r="DE93" s="11" t="s">
        <v>1057</v>
      </c>
      <c r="DY93" s="56" t="s">
        <v>1657</v>
      </c>
    </row>
    <row r="94" spans="1:131" ht="15" customHeight="1" x14ac:dyDescent="0.2">
      <c r="AK94" s="8" t="s">
        <v>287</v>
      </c>
      <c r="AL94" s="8" t="s">
        <v>284</v>
      </c>
      <c r="AM94" s="9">
        <v>0.15</v>
      </c>
      <c r="AN94" s="9">
        <v>0.1</v>
      </c>
      <c r="AO94" s="9">
        <v>0.25</v>
      </c>
      <c r="BT94" s="41" t="s">
        <v>711</v>
      </c>
      <c r="BU94" s="41" t="s">
        <v>43</v>
      </c>
      <c r="BV94" s="38">
        <v>0.15</v>
      </c>
      <c r="BW94" s="38">
        <v>0.1</v>
      </c>
      <c r="BX94" s="38">
        <v>0.25</v>
      </c>
      <c r="BY94" s="17" t="s">
        <v>1535</v>
      </c>
      <c r="BZ94" s="21" t="s">
        <v>166</v>
      </c>
      <c r="CA94" s="18">
        <v>0.15</v>
      </c>
      <c r="CB94" s="18">
        <v>0.1</v>
      </c>
      <c r="CC94" s="18">
        <v>0.25</v>
      </c>
      <c r="CD94" s="46" t="s">
        <v>1530</v>
      </c>
      <c r="CE94" s="46" t="s">
        <v>166</v>
      </c>
      <c r="CF94" s="45">
        <v>0.15</v>
      </c>
      <c r="CG94" s="45">
        <v>0.1</v>
      </c>
      <c r="CH94" s="45">
        <v>0.25</v>
      </c>
      <c r="DY94" s="56" t="s">
        <v>1657</v>
      </c>
    </row>
    <row r="95" spans="1:131" ht="15" customHeight="1" x14ac:dyDescent="0.2">
      <c r="AK95" s="8" t="s">
        <v>645</v>
      </c>
      <c r="AL95" s="8" t="s">
        <v>43</v>
      </c>
      <c r="AM95" s="9">
        <v>0.15</v>
      </c>
      <c r="AN95" s="9">
        <v>0.1</v>
      </c>
      <c r="AO95" s="9">
        <v>0.25</v>
      </c>
      <c r="BT95" s="41" t="s">
        <v>712</v>
      </c>
      <c r="BU95" s="41" t="s">
        <v>43</v>
      </c>
      <c r="BV95" s="38">
        <v>0.15</v>
      </c>
      <c r="BW95" s="38">
        <v>0.1</v>
      </c>
      <c r="BX95" s="38">
        <v>0.25</v>
      </c>
      <c r="BY95" s="17" t="s">
        <v>1536</v>
      </c>
      <c r="BZ95" s="21" t="s">
        <v>166</v>
      </c>
      <c r="CA95" s="18">
        <v>0.15</v>
      </c>
      <c r="CB95" s="18">
        <v>0.1</v>
      </c>
      <c r="CC95" s="18">
        <v>0.25</v>
      </c>
      <c r="CD95" s="46"/>
      <c r="CE95" s="46"/>
      <c r="CF95" s="45"/>
      <c r="CG95" s="45"/>
      <c r="CH95" s="45"/>
      <c r="DY95" s="56" t="s">
        <v>1657</v>
      </c>
    </row>
    <row r="96" spans="1:131" ht="15" customHeight="1" x14ac:dyDescent="0.2">
      <c r="AK96" s="8" t="s">
        <v>874</v>
      </c>
      <c r="AL96" s="8" t="s">
        <v>43</v>
      </c>
      <c r="AM96" s="9">
        <v>0.15</v>
      </c>
      <c r="AN96" s="9">
        <v>0.1</v>
      </c>
      <c r="AO96" s="9">
        <v>0.25</v>
      </c>
      <c r="BT96" s="41" t="s">
        <v>713</v>
      </c>
      <c r="BU96" s="41" t="s">
        <v>43</v>
      </c>
      <c r="BV96" s="38">
        <v>0.15</v>
      </c>
      <c r="BW96" s="38">
        <v>0.1</v>
      </c>
      <c r="BX96" s="38">
        <v>0.25</v>
      </c>
      <c r="BY96" s="21" t="s">
        <v>1529</v>
      </c>
      <c r="BZ96" s="21" t="s">
        <v>166</v>
      </c>
      <c r="CA96" s="18">
        <v>0.15</v>
      </c>
      <c r="CB96" s="18">
        <v>0.1</v>
      </c>
      <c r="CC96" s="18">
        <v>0.25</v>
      </c>
      <c r="CD96" s="46"/>
      <c r="CE96" s="46"/>
      <c r="CF96" s="45"/>
      <c r="CG96" s="45"/>
      <c r="CH96" s="45"/>
      <c r="DY96" s="56" t="s">
        <v>1657</v>
      </c>
    </row>
    <row r="97" spans="37:129" ht="15" customHeight="1" x14ac:dyDescent="0.2">
      <c r="AK97" s="8" t="s">
        <v>1369</v>
      </c>
      <c r="AL97" s="8" t="s">
        <v>166</v>
      </c>
      <c r="AM97" s="9">
        <v>0.15</v>
      </c>
      <c r="AN97" s="9">
        <v>0.1</v>
      </c>
      <c r="AO97" s="9">
        <v>0.25</v>
      </c>
      <c r="BT97" s="41" t="s">
        <v>666</v>
      </c>
      <c r="BU97" s="41" t="s">
        <v>43</v>
      </c>
      <c r="BV97" s="38">
        <v>0.15</v>
      </c>
      <c r="BW97" s="38">
        <v>0.1</v>
      </c>
      <c r="BX97" s="38">
        <v>0.25</v>
      </c>
      <c r="BY97" s="21" t="s">
        <v>1530</v>
      </c>
      <c r="BZ97" s="21" t="s">
        <v>166</v>
      </c>
      <c r="CA97" s="18">
        <v>0.15</v>
      </c>
      <c r="CB97" s="18">
        <v>0.1</v>
      </c>
      <c r="CC97" s="18">
        <v>0.25</v>
      </c>
      <c r="CD97" s="46"/>
      <c r="CE97" s="46"/>
      <c r="CF97" s="45"/>
      <c r="CG97" s="45"/>
      <c r="CH97" s="45"/>
      <c r="DE97" s="11" t="s">
        <v>1706</v>
      </c>
      <c r="DY97" s="56" t="s">
        <v>1657</v>
      </c>
    </row>
    <row r="98" spans="37:129" ht="15" customHeight="1" x14ac:dyDescent="0.2">
      <c r="AK98" s="8" t="s">
        <v>1375</v>
      </c>
      <c r="AL98" s="8" t="s">
        <v>56</v>
      </c>
      <c r="AM98" s="9">
        <v>0.15</v>
      </c>
      <c r="AN98" s="9">
        <v>0.1</v>
      </c>
      <c r="AO98" s="9">
        <v>0.25</v>
      </c>
      <c r="BT98" s="41" t="s">
        <v>714</v>
      </c>
      <c r="BU98" s="41" t="s">
        <v>43</v>
      </c>
      <c r="BV98" s="38">
        <v>0.15</v>
      </c>
      <c r="BW98" s="38">
        <v>0.1</v>
      </c>
      <c r="BX98" s="38">
        <v>0.25</v>
      </c>
      <c r="CD98" s="46"/>
      <c r="CE98" s="46"/>
      <c r="CF98" s="45"/>
      <c r="CG98" s="45"/>
      <c r="CH98" s="45"/>
      <c r="DY98" s="56" t="s">
        <v>1657</v>
      </c>
    </row>
    <row r="99" spans="37:129" ht="15" customHeight="1" x14ac:dyDescent="0.2">
      <c r="AK99" s="13" t="s">
        <v>1669</v>
      </c>
      <c r="AL99" s="13" t="s">
        <v>166</v>
      </c>
      <c r="AM99" s="14">
        <v>0.15</v>
      </c>
      <c r="AN99" s="14">
        <v>0.1</v>
      </c>
      <c r="AO99" s="14">
        <v>0.25</v>
      </c>
      <c r="BT99" s="41" t="s">
        <v>715</v>
      </c>
      <c r="BU99" s="41" t="s">
        <v>43</v>
      </c>
      <c r="BV99" s="38">
        <v>0.15</v>
      </c>
      <c r="BW99" s="38">
        <v>0.1</v>
      </c>
      <c r="BX99" s="38">
        <v>0.25</v>
      </c>
      <c r="CD99" s="46"/>
      <c r="CE99" s="46"/>
      <c r="CF99" s="45"/>
      <c r="CG99" s="45"/>
      <c r="CH99" s="45"/>
      <c r="DE99" s="11" t="s">
        <v>1705</v>
      </c>
      <c r="DY99" s="56" t="s">
        <v>1657</v>
      </c>
    </row>
    <row r="100" spans="37:129" ht="15" customHeight="1" x14ac:dyDescent="0.2">
      <c r="AK100" s="13" t="s">
        <v>1670</v>
      </c>
      <c r="AL100" s="13" t="s">
        <v>43</v>
      </c>
      <c r="AM100" s="14">
        <v>0.15</v>
      </c>
      <c r="AN100" s="14">
        <v>0.1</v>
      </c>
      <c r="AO100" s="14">
        <v>0.25</v>
      </c>
      <c r="BT100" s="41" t="s">
        <v>716</v>
      </c>
      <c r="BU100" s="41" t="s">
        <v>43</v>
      </c>
      <c r="BV100" s="38">
        <v>0.15</v>
      </c>
      <c r="BW100" s="38">
        <v>0.1</v>
      </c>
      <c r="BX100" s="38">
        <v>0.25</v>
      </c>
      <c r="CD100" s="46"/>
      <c r="CE100" s="46"/>
      <c r="CF100" s="45"/>
      <c r="CG100" s="45"/>
      <c r="CH100" s="45"/>
      <c r="DE100" s="11" t="s">
        <v>1707</v>
      </c>
      <c r="DY100" s="56" t="s">
        <v>1657</v>
      </c>
    </row>
    <row r="101" spans="37:129" ht="15" customHeight="1" x14ac:dyDescent="0.2">
      <c r="BT101" s="41" t="s">
        <v>667</v>
      </c>
      <c r="BU101" s="41" t="s">
        <v>43</v>
      </c>
      <c r="BV101" s="38">
        <v>0.15</v>
      </c>
      <c r="BW101" s="38">
        <v>0.1</v>
      </c>
      <c r="BX101" s="38">
        <v>0.25</v>
      </c>
      <c r="CD101" s="46"/>
      <c r="CE101" s="46"/>
      <c r="CF101" s="45"/>
      <c r="CG101" s="45"/>
      <c r="CH101" s="45"/>
      <c r="DY101" s="56" t="s">
        <v>1657</v>
      </c>
    </row>
    <row r="102" spans="37:129" ht="15" customHeight="1" x14ac:dyDescent="0.2">
      <c r="BT102" s="41" t="s">
        <v>717</v>
      </c>
      <c r="BU102" s="41" t="s">
        <v>43</v>
      </c>
      <c r="BV102" s="38">
        <v>0.15</v>
      </c>
      <c r="BW102" s="38">
        <v>0.1</v>
      </c>
      <c r="BX102" s="38">
        <v>0.25</v>
      </c>
      <c r="CD102" s="46"/>
      <c r="CE102" s="46"/>
      <c r="CF102" s="45"/>
      <c r="CG102" s="45"/>
      <c r="CH102" s="45"/>
      <c r="DY102" s="56" t="s">
        <v>1657</v>
      </c>
    </row>
    <row r="103" spans="37:129" ht="15" customHeight="1" x14ac:dyDescent="0.2">
      <c r="BT103" s="41" t="s">
        <v>718</v>
      </c>
      <c r="BU103" s="41" t="s">
        <v>43</v>
      </c>
      <c r="BV103" s="38">
        <v>0.15</v>
      </c>
      <c r="BW103" s="38">
        <v>0.1</v>
      </c>
      <c r="BX103" s="38">
        <v>0.25</v>
      </c>
      <c r="CD103" s="46"/>
      <c r="CE103" s="46"/>
      <c r="CF103" s="45"/>
      <c r="CG103" s="45"/>
      <c r="CH103" s="45"/>
      <c r="DY103" s="56" t="s">
        <v>1657</v>
      </c>
    </row>
    <row r="104" spans="37:129" ht="15" customHeight="1" x14ac:dyDescent="0.2">
      <c r="BT104" s="41" t="s">
        <v>719</v>
      </c>
      <c r="BU104" s="41" t="s">
        <v>43</v>
      </c>
      <c r="BV104" s="38">
        <v>0.15</v>
      </c>
      <c r="BW104" s="38">
        <v>0.1</v>
      </c>
      <c r="BX104" s="38">
        <v>0.25</v>
      </c>
      <c r="CD104" s="46"/>
      <c r="CE104" s="46"/>
      <c r="CF104" s="45"/>
      <c r="CG104" s="45"/>
      <c r="CH104" s="45"/>
      <c r="DY104" s="56" t="s">
        <v>1657</v>
      </c>
    </row>
    <row r="105" spans="37:129" ht="15" customHeight="1" x14ac:dyDescent="0.2">
      <c r="BT105" s="41" t="s">
        <v>668</v>
      </c>
      <c r="BU105" s="41" t="s">
        <v>43</v>
      </c>
      <c r="BV105" s="38">
        <v>0.15</v>
      </c>
      <c r="BW105" s="38">
        <v>0.1</v>
      </c>
      <c r="BX105" s="38">
        <v>0.25</v>
      </c>
      <c r="CD105" s="46"/>
      <c r="CE105" s="46"/>
      <c r="CF105" s="45"/>
      <c r="CG105" s="45"/>
      <c r="CH105" s="45"/>
      <c r="DY105" s="56" t="s">
        <v>1657</v>
      </c>
    </row>
    <row r="106" spans="37:129" ht="15" customHeight="1" x14ac:dyDescent="0.2">
      <c r="BT106" s="41" t="s">
        <v>720</v>
      </c>
      <c r="BU106" s="41" t="s">
        <v>43</v>
      </c>
      <c r="BV106" s="38">
        <v>0.15</v>
      </c>
      <c r="BW106" s="38">
        <v>0.1</v>
      </c>
      <c r="BX106" s="38">
        <v>0.25</v>
      </c>
      <c r="CD106" s="46"/>
      <c r="CE106" s="46"/>
      <c r="CF106" s="45"/>
      <c r="CG106" s="45"/>
      <c r="CH106" s="45"/>
      <c r="DY106" s="56" t="s">
        <v>1657</v>
      </c>
    </row>
    <row r="107" spans="37:129" ht="15" customHeight="1" x14ac:dyDescent="0.2">
      <c r="BT107" s="41" t="s">
        <v>721</v>
      </c>
      <c r="BU107" s="41" t="s">
        <v>43</v>
      </c>
      <c r="BV107" s="38">
        <v>0.15</v>
      </c>
      <c r="BW107" s="38">
        <v>0.1</v>
      </c>
      <c r="BX107" s="38">
        <v>0.25</v>
      </c>
      <c r="CD107" s="46"/>
      <c r="CE107" s="46"/>
      <c r="CF107" s="45"/>
      <c r="CG107" s="45"/>
      <c r="CH107" s="45"/>
      <c r="DY107" s="56" t="s">
        <v>1657</v>
      </c>
    </row>
    <row r="108" spans="37:129" ht="15" customHeight="1" x14ac:dyDescent="0.2">
      <c r="BT108" s="41" t="s">
        <v>722</v>
      </c>
      <c r="BU108" s="41" t="s">
        <v>43</v>
      </c>
      <c r="BV108" s="38">
        <v>0.15</v>
      </c>
      <c r="BW108" s="38">
        <v>0.1</v>
      </c>
      <c r="BX108" s="38">
        <v>0.25</v>
      </c>
      <c r="CD108" s="46"/>
      <c r="CE108" s="46"/>
      <c r="CF108" s="45"/>
      <c r="CG108" s="45"/>
      <c r="CH108" s="45"/>
      <c r="DY108" s="56" t="s">
        <v>1657</v>
      </c>
    </row>
    <row r="109" spans="37:129" ht="15" customHeight="1" x14ac:dyDescent="0.2">
      <c r="BT109" s="41" t="s">
        <v>651</v>
      </c>
      <c r="BU109" s="41" t="s">
        <v>43</v>
      </c>
      <c r="BV109" s="38">
        <v>0.15</v>
      </c>
      <c r="BW109" s="38">
        <v>0.1</v>
      </c>
      <c r="BX109" s="38">
        <v>0.25</v>
      </c>
      <c r="CD109" s="46"/>
      <c r="CE109" s="46"/>
      <c r="CF109" s="45"/>
      <c r="CG109" s="45"/>
      <c r="CH109" s="45"/>
      <c r="DY109" s="56" t="s">
        <v>1659</v>
      </c>
    </row>
    <row r="110" spans="37:129" ht="15" customHeight="1" x14ac:dyDescent="0.2">
      <c r="BT110" s="41" t="s">
        <v>472</v>
      </c>
      <c r="BU110" s="41" t="s">
        <v>43</v>
      </c>
      <c r="BV110" s="38">
        <v>0.15</v>
      </c>
      <c r="BW110" s="38">
        <v>0.1</v>
      </c>
      <c r="BX110" s="38">
        <v>0.25</v>
      </c>
      <c r="CD110" s="46"/>
      <c r="CE110" s="46"/>
      <c r="CF110" s="45"/>
      <c r="CG110" s="45"/>
      <c r="CH110" s="45"/>
      <c r="DY110" s="56" t="s">
        <v>1657</v>
      </c>
    </row>
    <row r="111" spans="37:129" ht="15" customHeight="1" x14ac:dyDescent="0.2">
      <c r="BT111" s="41" t="s">
        <v>473</v>
      </c>
      <c r="BU111" s="41" t="s">
        <v>43</v>
      </c>
      <c r="BV111" s="38">
        <v>0.15</v>
      </c>
      <c r="BW111" s="38">
        <v>0.1</v>
      </c>
      <c r="BX111" s="38">
        <v>0.25</v>
      </c>
      <c r="CD111" s="46"/>
      <c r="CE111" s="46"/>
      <c r="CF111" s="45"/>
      <c r="CG111" s="45"/>
      <c r="CH111" s="45"/>
      <c r="DY111" s="56" t="s">
        <v>1657</v>
      </c>
    </row>
    <row r="112" spans="37:129" ht="15" customHeight="1" x14ac:dyDescent="0.2">
      <c r="BT112" s="41" t="s">
        <v>1178</v>
      </c>
      <c r="BU112" s="41" t="s">
        <v>43</v>
      </c>
      <c r="BV112" s="38">
        <v>0.15</v>
      </c>
      <c r="BW112" s="38">
        <v>0.1</v>
      </c>
      <c r="BX112" s="38">
        <v>0.25</v>
      </c>
      <c r="CD112" s="46"/>
      <c r="CE112" s="46"/>
      <c r="CF112" s="45"/>
      <c r="CG112" s="45"/>
      <c r="CH112" s="45"/>
      <c r="DY112" s="56" t="s">
        <v>1657</v>
      </c>
    </row>
    <row r="113" spans="72:129" ht="15" customHeight="1" x14ac:dyDescent="0.2">
      <c r="BT113" s="41" t="s">
        <v>1179</v>
      </c>
      <c r="BU113" s="41" t="s">
        <v>43</v>
      </c>
      <c r="BV113" s="38">
        <v>0.15</v>
      </c>
      <c r="BW113" s="38">
        <v>0.1</v>
      </c>
      <c r="BX113" s="38">
        <v>0.25</v>
      </c>
      <c r="CD113" s="46"/>
      <c r="CE113" s="46"/>
      <c r="CF113" s="45"/>
      <c r="CG113" s="45"/>
      <c r="CH113" s="45"/>
      <c r="DY113" s="56" t="s">
        <v>1657</v>
      </c>
    </row>
    <row r="114" spans="72:129" ht="15" customHeight="1" x14ac:dyDescent="0.2">
      <c r="BT114" s="41" t="s">
        <v>1665</v>
      </c>
      <c r="BU114" s="41" t="s">
        <v>43</v>
      </c>
      <c r="BV114" s="38">
        <v>0.15</v>
      </c>
      <c r="BW114" s="38">
        <v>0.1</v>
      </c>
      <c r="BX114" s="38">
        <v>0.25</v>
      </c>
      <c r="CD114" s="46"/>
      <c r="CE114" s="46"/>
      <c r="CF114" s="45"/>
      <c r="CG114" s="45"/>
      <c r="CH114" s="45"/>
      <c r="DY114" s="56" t="s">
        <v>1440</v>
      </c>
    </row>
    <row r="115" spans="72:129" ht="15" customHeight="1" x14ac:dyDescent="0.2">
      <c r="BT115" s="41" t="s">
        <v>723</v>
      </c>
      <c r="BU115" s="41" t="s">
        <v>43</v>
      </c>
      <c r="BV115" s="38">
        <v>0.15</v>
      </c>
      <c r="BW115" s="38">
        <v>0.1</v>
      </c>
      <c r="BX115" s="38">
        <v>0.25</v>
      </c>
      <c r="CD115" s="46"/>
      <c r="CE115" s="46"/>
      <c r="CF115" s="45"/>
      <c r="CG115" s="45"/>
      <c r="CH115" s="45"/>
      <c r="DY115" s="56" t="s">
        <v>1579</v>
      </c>
    </row>
    <row r="116" spans="72:129" ht="15" customHeight="1" x14ac:dyDescent="0.2">
      <c r="BT116" s="37" t="s">
        <v>1468</v>
      </c>
      <c r="BU116" s="41" t="s">
        <v>43</v>
      </c>
      <c r="BV116" s="38">
        <v>0.15</v>
      </c>
      <c r="BW116" s="38">
        <v>0.1</v>
      </c>
      <c r="BX116" s="38">
        <v>0.25</v>
      </c>
      <c r="CD116" s="46"/>
      <c r="CE116" s="46"/>
      <c r="CF116" s="45"/>
      <c r="CG116" s="45"/>
      <c r="CH116" s="45"/>
      <c r="DY116" s="56" t="s">
        <v>1168</v>
      </c>
    </row>
    <row r="117" spans="72:129" ht="15" customHeight="1" x14ac:dyDescent="0.2">
      <c r="BT117" s="37" t="s">
        <v>1437</v>
      </c>
      <c r="BU117" s="41" t="s">
        <v>43</v>
      </c>
      <c r="BV117" s="38">
        <v>0.15</v>
      </c>
      <c r="BW117" s="38">
        <v>0.1</v>
      </c>
      <c r="BX117" s="38">
        <v>0.25</v>
      </c>
      <c r="CD117" s="46"/>
      <c r="CE117" s="46"/>
      <c r="CF117" s="45"/>
      <c r="CG117" s="45"/>
      <c r="CH117" s="45"/>
      <c r="DY117" s="56" t="s">
        <v>1168</v>
      </c>
    </row>
    <row r="118" spans="72:129" ht="15" customHeight="1" x14ac:dyDescent="0.2">
      <c r="BT118" s="37" t="s">
        <v>1467</v>
      </c>
      <c r="BU118" s="41" t="s">
        <v>43</v>
      </c>
      <c r="BV118" s="38">
        <v>0.15</v>
      </c>
      <c r="BW118" s="38">
        <v>0.1</v>
      </c>
      <c r="BX118" s="38">
        <v>0.25</v>
      </c>
      <c r="CD118" s="46"/>
      <c r="CE118" s="46"/>
      <c r="CF118" s="45"/>
      <c r="CG118" s="45"/>
      <c r="CH118" s="45"/>
      <c r="DY118" s="56" t="s">
        <v>1168</v>
      </c>
    </row>
    <row r="119" spans="72:129" ht="15" customHeight="1" x14ac:dyDescent="0.2">
      <c r="BT119" s="37" t="s">
        <v>743</v>
      </c>
      <c r="BU119" s="41" t="s">
        <v>43</v>
      </c>
      <c r="BV119" s="38">
        <v>0.15</v>
      </c>
      <c r="BW119" s="38">
        <v>0.1</v>
      </c>
      <c r="BX119" s="38">
        <v>0.25</v>
      </c>
      <c r="CD119" s="46"/>
      <c r="CE119" s="46"/>
      <c r="CF119" s="45"/>
      <c r="CG119" s="45"/>
      <c r="CH119" s="45"/>
      <c r="DY119" s="56" t="s">
        <v>1167</v>
      </c>
    </row>
    <row r="120" spans="72:129" ht="15" customHeight="1" x14ac:dyDescent="0.2">
      <c r="BT120" s="41" t="s">
        <v>1470</v>
      </c>
      <c r="BU120" s="41" t="s">
        <v>166</v>
      </c>
      <c r="BV120" s="38">
        <v>0.15</v>
      </c>
      <c r="BW120" s="38">
        <v>0.1</v>
      </c>
      <c r="BX120" s="38">
        <v>0.25</v>
      </c>
      <c r="CD120" s="46"/>
      <c r="CE120" s="46"/>
      <c r="CF120" s="45"/>
      <c r="CG120" s="45"/>
      <c r="CH120" s="45"/>
      <c r="DY120" s="56" t="s">
        <v>1660</v>
      </c>
    </row>
    <row r="121" spans="72:129" ht="15" customHeight="1" x14ac:dyDescent="0.2">
      <c r="BT121" s="41" t="s">
        <v>1471</v>
      </c>
      <c r="BU121" s="41" t="s">
        <v>166</v>
      </c>
      <c r="BV121" s="38">
        <v>0.15</v>
      </c>
      <c r="BW121" s="38">
        <v>0.1</v>
      </c>
      <c r="BX121" s="38">
        <v>0.25</v>
      </c>
      <c r="CD121" s="46"/>
      <c r="CE121" s="46"/>
      <c r="CF121" s="45"/>
      <c r="CG121" s="45"/>
      <c r="CH121" s="45"/>
      <c r="DY121" s="56" t="s">
        <v>1660</v>
      </c>
    </row>
    <row r="122" spans="72:129" ht="15" customHeight="1" x14ac:dyDescent="0.2">
      <c r="BT122" s="41" t="s">
        <v>1472</v>
      </c>
      <c r="BU122" s="41" t="s">
        <v>166</v>
      </c>
      <c r="BV122" s="38">
        <v>0.15</v>
      </c>
      <c r="BW122" s="38">
        <v>0.1</v>
      </c>
      <c r="BX122" s="38">
        <v>0.25</v>
      </c>
      <c r="CD122" s="46"/>
      <c r="CE122" s="46"/>
      <c r="CF122" s="45"/>
      <c r="CG122" s="45"/>
      <c r="CH122" s="45"/>
      <c r="DY122" s="56" t="s">
        <v>1660</v>
      </c>
    </row>
    <row r="123" spans="72:129" ht="15" customHeight="1" x14ac:dyDescent="0.2">
      <c r="BT123" s="41" t="s">
        <v>1473</v>
      </c>
      <c r="BU123" s="41" t="s">
        <v>166</v>
      </c>
      <c r="BV123" s="38">
        <v>0.15</v>
      </c>
      <c r="BW123" s="38">
        <v>0.1</v>
      </c>
      <c r="BX123" s="38">
        <v>0.25</v>
      </c>
      <c r="CD123" s="46"/>
      <c r="CE123" s="46"/>
      <c r="CF123" s="45"/>
      <c r="CG123" s="45"/>
      <c r="CH123" s="45"/>
      <c r="DY123" s="56" t="s">
        <v>1660</v>
      </c>
    </row>
    <row r="124" spans="72:129" ht="15" customHeight="1" x14ac:dyDescent="0.2">
      <c r="BT124" s="41" t="s">
        <v>1474</v>
      </c>
      <c r="BU124" s="41" t="s">
        <v>166</v>
      </c>
      <c r="BV124" s="38">
        <v>0.15</v>
      </c>
      <c r="BW124" s="38">
        <v>0.1</v>
      </c>
      <c r="BX124" s="38">
        <v>0.25</v>
      </c>
      <c r="CD124" s="46"/>
      <c r="CE124" s="46"/>
      <c r="CF124" s="45"/>
      <c r="CG124" s="45"/>
      <c r="CH124" s="45"/>
      <c r="DY124" s="56" t="s">
        <v>1660</v>
      </c>
    </row>
    <row r="125" spans="72:129" ht="15" customHeight="1" x14ac:dyDescent="0.2">
      <c r="BT125" s="41" t="s">
        <v>1475</v>
      </c>
      <c r="BU125" s="41" t="s">
        <v>166</v>
      </c>
      <c r="BV125" s="38">
        <v>0.15</v>
      </c>
      <c r="BW125" s="38">
        <v>0.1</v>
      </c>
      <c r="BX125" s="38">
        <v>0.25</v>
      </c>
      <c r="CD125" s="46"/>
      <c r="CE125" s="46"/>
      <c r="CF125" s="45"/>
      <c r="CG125" s="45"/>
      <c r="CH125" s="45"/>
      <c r="DY125" s="56" t="s">
        <v>1660</v>
      </c>
    </row>
    <row r="126" spans="72:129" ht="15" customHeight="1" x14ac:dyDescent="0.2">
      <c r="BT126" s="41" t="s">
        <v>1476</v>
      </c>
      <c r="BU126" s="41" t="s">
        <v>166</v>
      </c>
      <c r="BV126" s="38">
        <v>0.15</v>
      </c>
      <c r="BW126" s="38">
        <v>0.1</v>
      </c>
      <c r="BX126" s="38">
        <v>0.25</v>
      </c>
      <c r="CD126" s="46"/>
      <c r="CE126" s="46"/>
      <c r="CF126" s="45"/>
      <c r="CG126" s="45"/>
      <c r="CH126" s="45"/>
      <c r="DY126" s="56" t="s">
        <v>1660</v>
      </c>
    </row>
    <row r="127" spans="72:129" ht="15" customHeight="1" x14ac:dyDescent="0.2">
      <c r="BT127" s="41" t="s">
        <v>1477</v>
      </c>
      <c r="BU127" s="41" t="s">
        <v>166</v>
      </c>
      <c r="BV127" s="38">
        <v>0.15</v>
      </c>
      <c r="BW127" s="38">
        <v>0.1</v>
      </c>
      <c r="BX127" s="38">
        <v>0.25</v>
      </c>
      <c r="DY127" s="56" t="s">
        <v>1660</v>
      </c>
    </row>
    <row r="128" spans="72:129" ht="15" customHeight="1" x14ac:dyDescent="0.25">
      <c r="BT128" s="41" t="s">
        <v>1478</v>
      </c>
      <c r="BU128" s="41" t="s">
        <v>166</v>
      </c>
      <c r="BV128" s="38">
        <v>0.15</v>
      </c>
      <c r="BW128" s="38">
        <v>0.1</v>
      </c>
      <c r="BX128" s="38">
        <v>0.25</v>
      </c>
      <c r="DY128" s="56" t="s">
        <v>1660</v>
      </c>
    </row>
    <row r="129" spans="72:129" ht="15" customHeight="1" x14ac:dyDescent="0.25">
      <c r="BT129" s="41" t="s">
        <v>1479</v>
      </c>
      <c r="BU129" s="41" t="s">
        <v>166</v>
      </c>
      <c r="BV129" s="38">
        <v>0.15</v>
      </c>
      <c r="BW129" s="38">
        <v>0.1</v>
      </c>
      <c r="BX129" s="38">
        <v>0.25</v>
      </c>
      <c r="DY129" s="56" t="s">
        <v>1660</v>
      </c>
    </row>
    <row r="130" spans="72:129" ht="15" customHeight="1" x14ac:dyDescent="0.2">
      <c r="BT130" s="41" t="s">
        <v>1480</v>
      </c>
      <c r="BU130" s="41" t="s">
        <v>166</v>
      </c>
      <c r="BV130" s="38">
        <v>0.15</v>
      </c>
      <c r="BW130" s="38">
        <v>0.1</v>
      </c>
      <c r="BX130" s="38">
        <v>0.25</v>
      </c>
      <c r="DY130" s="56" t="s">
        <v>1660</v>
      </c>
    </row>
    <row r="131" spans="72:129" ht="15" customHeight="1" x14ac:dyDescent="0.2">
      <c r="BT131" s="41" t="s">
        <v>1480</v>
      </c>
      <c r="BU131" s="41" t="s">
        <v>166</v>
      </c>
      <c r="BV131" s="38">
        <v>0.15</v>
      </c>
      <c r="BW131" s="38">
        <v>0.1</v>
      </c>
      <c r="BX131" s="38">
        <v>0.25</v>
      </c>
      <c r="DY131" s="56" t="s">
        <v>1660</v>
      </c>
    </row>
    <row r="132" spans="72:129" ht="15" customHeight="1" x14ac:dyDescent="0.2">
      <c r="BT132" s="41" t="s">
        <v>1481</v>
      </c>
      <c r="BU132" s="41" t="s">
        <v>166</v>
      </c>
      <c r="BV132" s="38">
        <v>0.15</v>
      </c>
      <c r="BW132" s="38">
        <v>0.1</v>
      </c>
      <c r="BX132" s="38">
        <v>0.25</v>
      </c>
      <c r="DY132" s="56" t="s">
        <v>1660</v>
      </c>
    </row>
    <row r="133" spans="72:129" ht="15" customHeight="1" x14ac:dyDescent="0.2">
      <c r="BT133" s="41" t="s">
        <v>1481</v>
      </c>
      <c r="BU133" s="41" t="s">
        <v>166</v>
      </c>
      <c r="BV133" s="38">
        <v>0.15</v>
      </c>
      <c r="BW133" s="38">
        <v>0.1</v>
      </c>
      <c r="BX133" s="38">
        <v>0.25</v>
      </c>
      <c r="DY133" s="56" t="s">
        <v>1660</v>
      </c>
    </row>
    <row r="134" spans="72:129" ht="15" customHeight="1" x14ac:dyDescent="0.2">
      <c r="BT134" s="41" t="s">
        <v>1482</v>
      </c>
      <c r="BU134" s="41" t="s">
        <v>166</v>
      </c>
      <c r="BV134" s="38">
        <v>0.15</v>
      </c>
      <c r="BW134" s="38">
        <v>0.1</v>
      </c>
      <c r="BX134" s="38">
        <v>0.25</v>
      </c>
      <c r="DY134" s="56" t="s">
        <v>1660</v>
      </c>
    </row>
    <row r="135" spans="72:129" ht="15" customHeight="1" x14ac:dyDescent="0.2">
      <c r="BT135" s="41" t="s">
        <v>1482</v>
      </c>
      <c r="BU135" s="41" t="s">
        <v>166</v>
      </c>
      <c r="BV135" s="38">
        <v>0.15</v>
      </c>
      <c r="BW135" s="38">
        <v>0.1</v>
      </c>
      <c r="BX135" s="38">
        <v>0.25</v>
      </c>
      <c r="DY135" s="56" t="s">
        <v>1660</v>
      </c>
    </row>
    <row r="136" spans="72:129" ht="15" customHeight="1" x14ac:dyDescent="0.2">
      <c r="BT136" s="41" t="s">
        <v>1483</v>
      </c>
      <c r="BU136" s="41" t="s">
        <v>166</v>
      </c>
      <c r="BV136" s="38">
        <v>0.15</v>
      </c>
      <c r="BW136" s="38">
        <v>0.1</v>
      </c>
      <c r="BX136" s="38">
        <v>0.25</v>
      </c>
      <c r="DY136" s="56" t="s">
        <v>1660</v>
      </c>
    </row>
    <row r="137" spans="72:129" ht="15" customHeight="1" x14ac:dyDescent="0.2">
      <c r="BT137" s="41" t="s">
        <v>1483</v>
      </c>
      <c r="BU137" s="41" t="s">
        <v>166</v>
      </c>
      <c r="BV137" s="38">
        <v>0.15</v>
      </c>
      <c r="BW137" s="38">
        <v>0.1</v>
      </c>
      <c r="BX137" s="38">
        <v>0.25</v>
      </c>
      <c r="BZ137" s="22"/>
      <c r="CA137" s="22"/>
      <c r="CB137" s="22"/>
      <c r="CC137" s="22"/>
      <c r="DY137" s="56" t="s">
        <v>1660</v>
      </c>
    </row>
    <row r="138" spans="72:129" ht="15" customHeight="1" x14ac:dyDescent="0.25">
      <c r="BT138" s="41" t="s">
        <v>1484</v>
      </c>
      <c r="BU138" s="41" t="s">
        <v>166</v>
      </c>
      <c r="BV138" s="38">
        <v>0.15</v>
      </c>
      <c r="BW138" s="38">
        <v>0.1</v>
      </c>
      <c r="BX138" s="38">
        <v>0.25</v>
      </c>
      <c r="DY138" s="56" t="s">
        <v>1660</v>
      </c>
    </row>
    <row r="139" spans="72:129" ht="15" customHeight="1" x14ac:dyDescent="0.25">
      <c r="BT139" s="41" t="s">
        <v>1485</v>
      </c>
      <c r="BU139" s="41" t="s">
        <v>166</v>
      </c>
      <c r="BV139" s="38">
        <v>0.15</v>
      </c>
      <c r="BW139" s="38">
        <v>0.1</v>
      </c>
      <c r="BX139" s="38">
        <v>0.25</v>
      </c>
      <c r="DY139" s="56" t="s">
        <v>1660</v>
      </c>
    </row>
    <row r="140" spans="72:129" ht="15" customHeight="1" x14ac:dyDescent="0.25">
      <c r="BT140" s="41" t="s">
        <v>1486</v>
      </c>
      <c r="BU140" s="41" t="s">
        <v>166</v>
      </c>
      <c r="BV140" s="38">
        <v>0.15</v>
      </c>
      <c r="BW140" s="38">
        <v>0.1</v>
      </c>
      <c r="BX140" s="38">
        <v>0.25</v>
      </c>
      <c r="DY140" s="56" t="s">
        <v>1660</v>
      </c>
    </row>
    <row r="141" spans="72:129" ht="15" customHeight="1" x14ac:dyDescent="0.25">
      <c r="BT141" s="41" t="s">
        <v>1487</v>
      </c>
      <c r="BU141" s="41" t="s">
        <v>166</v>
      </c>
      <c r="BV141" s="38">
        <v>0.15</v>
      </c>
      <c r="BW141" s="38">
        <v>0.1</v>
      </c>
      <c r="BX141" s="38">
        <v>0.25</v>
      </c>
      <c r="DY141" s="56" t="s">
        <v>1660</v>
      </c>
    </row>
    <row r="142" spans="72:129" ht="15" customHeight="1" x14ac:dyDescent="0.25">
      <c r="BT142" s="41" t="s">
        <v>1488</v>
      </c>
      <c r="BU142" s="41" t="s">
        <v>166</v>
      </c>
      <c r="BV142" s="38">
        <v>0.15</v>
      </c>
      <c r="BW142" s="38">
        <v>0.1</v>
      </c>
      <c r="BX142" s="38">
        <v>0.25</v>
      </c>
      <c r="DY142" s="56" t="s">
        <v>1660</v>
      </c>
    </row>
    <row r="143" spans="72:129" ht="15" customHeight="1" x14ac:dyDescent="0.25">
      <c r="BT143" s="41" t="s">
        <v>1489</v>
      </c>
      <c r="BU143" s="41" t="s">
        <v>166</v>
      </c>
      <c r="BV143" s="38">
        <v>0.15</v>
      </c>
      <c r="BW143" s="38">
        <v>0.1</v>
      </c>
      <c r="BX143" s="38">
        <v>0.25</v>
      </c>
      <c r="DY143" s="56" t="s">
        <v>1660</v>
      </c>
    </row>
    <row r="144" spans="72:129" ht="15" customHeight="1" x14ac:dyDescent="0.2">
      <c r="BT144" s="41" t="s">
        <v>1490</v>
      </c>
      <c r="BU144" s="41" t="s">
        <v>166</v>
      </c>
      <c r="BV144" s="38">
        <v>0.15</v>
      </c>
      <c r="BW144" s="38">
        <v>0.1</v>
      </c>
      <c r="BX144" s="38">
        <v>0.25</v>
      </c>
      <c r="DY144" s="56" t="s">
        <v>1660</v>
      </c>
    </row>
    <row r="145" spans="72:129" ht="15" customHeight="1" x14ac:dyDescent="0.2">
      <c r="BT145" s="41" t="s">
        <v>1491</v>
      </c>
      <c r="BU145" s="41" t="s">
        <v>166</v>
      </c>
      <c r="BV145" s="38">
        <v>0.15</v>
      </c>
      <c r="BW145" s="38">
        <v>0.1</v>
      </c>
      <c r="BX145" s="38">
        <v>0.25</v>
      </c>
      <c r="BY145" s="23"/>
      <c r="CA145" s="19"/>
      <c r="CB145" s="19"/>
      <c r="CC145" s="19"/>
      <c r="DY145" s="56" t="s">
        <v>1660</v>
      </c>
    </row>
    <row r="146" spans="72:129" ht="15" customHeight="1" x14ac:dyDescent="0.2">
      <c r="BT146" s="41" t="s">
        <v>1492</v>
      </c>
      <c r="BU146" s="41" t="s">
        <v>166</v>
      </c>
      <c r="BV146" s="38">
        <v>0.15</v>
      </c>
      <c r="BW146" s="38">
        <v>0.1</v>
      </c>
      <c r="BX146" s="38">
        <v>0.25</v>
      </c>
      <c r="DY146" s="56" t="s">
        <v>1660</v>
      </c>
    </row>
    <row r="147" spans="72:129" ht="15" customHeight="1" x14ac:dyDescent="0.2">
      <c r="BT147" s="41" t="s">
        <v>1493</v>
      </c>
      <c r="BU147" s="41" t="s">
        <v>166</v>
      </c>
      <c r="BV147" s="38">
        <v>0.15</v>
      </c>
      <c r="BW147" s="38">
        <v>0.1</v>
      </c>
      <c r="BX147" s="38">
        <v>0.25</v>
      </c>
      <c r="DY147" s="56" t="s">
        <v>1660</v>
      </c>
    </row>
    <row r="148" spans="72:129" ht="15" customHeight="1" x14ac:dyDescent="0.2">
      <c r="BT148" s="41" t="s">
        <v>1494</v>
      </c>
      <c r="BU148" s="41" t="s">
        <v>166</v>
      </c>
      <c r="BV148" s="38">
        <v>0.15</v>
      </c>
      <c r="BW148" s="38">
        <v>0.1</v>
      </c>
      <c r="BX148" s="38">
        <v>0.25</v>
      </c>
      <c r="DY148" s="56" t="s">
        <v>1660</v>
      </c>
    </row>
    <row r="149" spans="72:129" ht="15" customHeight="1" x14ac:dyDescent="0.2">
      <c r="BT149" s="41" t="s">
        <v>1495</v>
      </c>
      <c r="BU149" s="41" t="s">
        <v>166</v>
      </c>
      <c r="BV149" s="38">
        <v>0.15</v>
      </c>
      <c r="BW149" s="38">
        <v>0.1</v>
      </c>
      <c r="BX149" s="38">
        <v>0.25</v>
      </c>
      <c r="DY149" s="56" t="s">
        <v>1660</v>
      </c>
    </row>
    <row r="150" spans="72:129" ht="15" customHeight="1" x14ac:dyDescent="0.2">
      <c r="BT150" s="41" t="s">
        <v>1496</v>
      </c>
      <c r="BU150" s="41" t="s">
        <v>166</v>
      </c>
      <c r="BV150" s="38">
        <v>0.15</v>
      </c>
      <c r="BW150" s="38">
        <v>0.1</v>
      </c>
      <c r="BX150" s="38">
        <v>0.25</v>
      </c>
      <c r="DY150" s="56" t="s">
        <v>1660</v>
      </c>
    </row>
    <row r="151" spans="72:129" ht="15" customHeight="1" x14ac:dyDescent="0.2">
      <c r="BT151" s="41" t="s">
        <v>1497</v>
      </c>
      <c r="BU151" s="41" t="s">
        <v>166</v>
      </c>
      <c r="BV151" s="38">
        <v>0.15</v>
      </c>
      <c r="BW151" s="38">
        <v>0.1</v>
      </c>
      <c r="BX151" s="38">
        <v>0.25</v>
      </c>
      <c r="DY151" s="56" t="s">
        <v>1660</v>
      </c>
    </row>
    <row r="152" spans="72:129" ht="15" customHeight="1" x14ac:dyDescent="0.25">
      <c r="BT152" s="41" t="s">
        <v>1498</v>
      </c>
      <c r="BU152" s="41" t="s">
        <v>166</v>
      </c>
      <c r="BV152" s="38">
        <v>0.15</v>
      </c>
      <c r="BW152" s="38">
        <v>0.1</v>
      </c>
      <c r="BX152" s="38">
        <v>0.25</v>
      </c>
      <c r="DY152" s="56" t="s">
        <v>1660</v>
      </c>
    </row>
    <row r="153" spans="72:129" ht="15" customHeight="1" x14ac:dyDescent="0.25">
      <c r="BT153" s="41" t="s">
        <v>1499</v>
      </c>
      <c r="BU153" s="41" t="s">
        <v>166</v>
      </c>
      <c r="BV153" s="38">
        <v>0.15</v>
      </c>
      <c r="BW153" s="38">
        <v>0.1</v>
      </c>
      <c r="BX153" s="38">
        <v>0.25</v>
      </c>
      <c r="DY153" s="56" t="s">
        <v>1660</v>
      </c>
    </row>
    <row r="154" spans="72:129" ht="15" customHeight="1" x14ac:dyDescent="0.25">
      <c r="BT154" s="41" t="s">
        <v>1500</v>
      </c>
      <c r="BU154" s="41" t="s">
        <v>166</v>
      </c>
      <c r="BV154" s="38">
        <v>0.15</v>
      </c>
      <c r="BW154" s="38">
        <v>0.1</v>
      </c>
      <c r="BX154" s="38">
        <v>0.25</v>
      </c>
      <c r="DY154" s="56" t="s">
        <v>1660</v>
      </c>
    </row>
    <row r="155" spans="72:129" ht="15" customHeight="1" x14ac:dyDescent="0.25">
      <c r="BT155" s="41" t="s">
        <v>1501</v>
      </c>
      <c r="BU155" s="41" t="s">
        <v>166</v>
      </c>
      <c r="BV155" s="38">
        <v>0.15</v>
      </c>
      <c r="BW155" s="38">
        <v>0.1</v>
      </c>
      <c r="BX155" s="38">
        <v>0.25</v>
      </c>
      <c r="DY155" s="56" t="s">
        <v>1660</v>
      </c>
    </row>
    <row r="156" spans="72:129" ht="15" customHeight="1" x14ac:dyDescent="0.25">
      <c r="BT156" s="41" t="s">
        <v>1502</v>
      </c>
      <c r="BU156" s="41" t="s">
        <v>166</v>
      </c>
      <c r="BV156" s="38">
        <v>0.15</v>
      </c>
      <c r="BW156" s="38">
        <v>0.1</v>
      </c>
      <c r="BX156" s="38">
        <v>0.25</v>
      </c>
      <c r="DY156" s="56" t="s">
        <v>1660</v>
      </c>
    </row>
    <row r="157" spans="72:129" ht="15" customHeight="1" x14ac:dyDescent="0.25">
      <c r="BT157" s="41" t="s">
        <v>1503</v>
      </c>
      <c r="BU157" s="41" t="s">
        <v>166</v>
      </c>
      <c r="BV157" s="38">
        <v>0.15</v>
      </c>
      <c r="BW157" s="38">
        <v>0.1</v>
      </c>
      <c r="BX157" s="38">
        <v>0.25</v>
      </c>
      <c r="DY157" s="56" t="s">
        <v>1660</v>
      </c>
    </row>
    <row r="158" spans="72:129" ht="15" customHeight="1" x14ac:dyDescent="0.25">
      <c r="BT158" s="41" t="s">
        <v>1504</v>
      </c>
      <c r="BU158" s="41" t="s">
        <v>166</v>
      </c>
      <c r="BV158" s="38">
        <v>0.15</v>
      </c>
      <c r="BW158" s="38">
        <v>0.1</v>
      </c>
      <c r="BX158" s="38">
        <v>0.25</v>
      </c>
      <c r="BY158" s="20"/>
      <c r="CA158" s="19"/>
      <c r="CB158" s="19"/>
      <c r="CC158" s="19"/>
      <c r="DY158" s="56" t="s">
        <v>1660</v>
      </c>
    </row>
    <row r="159" spans="72:129" ht="15" customHeight="1" x14ac:dyDescent="0.25">
      <c r="BT159" s="41" t="s">
        <v>1505</v>
      </c>
      <c r="BU159" s="41" t="s">
        <v>166</v>
      </c>
      <c r="BV159" s="38">
        <v>0.15</v>
      </c>
      <c r="BW159" s="38">
        <v>0.1</v>
      </c>
      <c r="BX159" s="38">
        <v>0.25</v>
      </c>
      <c r="DY159" s="56" t="s">
        <v>1660</v>
      </c>
    </row>
    <row r="160" spans="72:129" ht="15" customHeight="1" x14ac:dyDescent="0.25">
      <c r="BT160" s="41" t="s">
        <v>1506</v>
      </c>
      <c r="BU160" s="41" t="s">
        <v>166</v>
      </c>
      <c r="BV160" s="38">
        <v>0.15</v>
      </c>
      <c r="BW160" s="38">
        <v>0.1</v>
      </c>
      <c r="BX160" s="38">
        <v>0.25</v>
      </c>
      <c r="DY160" s="56" t="s">
        <v>1660</v>
      </c>
    </row>
    <row r="161" spans="72:129" ht="15" customHeight="1" x14ac:dyDescent="0.25">
      <c r="BT161" s="41" t="s">
        <v>1507</v>
      </c>
      <c r="BU161" s="41" t="s">
        <v>166</v>
      </c>
      <c r="BV161" s="38">
        <v>0.15</v>
      </c>
      <c r="BW161" s="38">
        <v>0.1</v>
      </c>
      <c r="BX161" s="38">
        <v>0.25</v>
      </c>
      <c r="DY161" s="56" t="s">
        <v>1660</v>
      </c>
    </row>
    <row r="162" spans="72:129" ht="15" customHeight="1" x14ac:dyDescent="0.25">
      <c r="BT162" s="41" t="s">
        <v>1508</v>
      </c>
      <c r="BU162" s="41" t="s">
        <v>166</v>
      </c>
      <c r="BV162" s="38">
        <v>0.15</v>
      </c>
      <c r="BW162" s="38">
        <v>0.1</v>
      </c>
      <c r="BX162" s="38">
        <v>0.25</v>
      </c>
      <c r="DY162" s="56" t="s">
        <v>1660</v>
      </c>
    </row>
    <row r="163" spans="72:129" ht="15" customHeight="1" x14ac:dyDescent="0.25">
      <c r="BT163" s="41" t="s">
        <v>1509</v>
      </c>
      <c r="BU163" s="41" t="s">
        <v>166</v>
      </c>
      <c r="BV163" s="38">
        <v>0.15</v>
      </c>
      <c r="BW163" s="38">
        <v>0.1</v>
      </c>
      <c r="BX163" s="38">
        <v>0.25</v>
      </c>
      <c r="DY163" s="56" t="s">
        <v>1660</v>
      </c>
    </row>
    <row r="164" spans="72:129" ht="15" customHeight="1" x14ac:dyDescent="0.3">
      <c r="BT164" s="41" t="s">
        <v>1510</v>
      </c>
      <c r="BU164" s="41" t="s">
        <v>166</v>
      </c>
      <c r="BV164" s="38">
        <v>0.15</v>
      </c>
      <c r="BW164" s="38">
        <v>0.1</v>
      </c>
      <c r="BX164" s="38">
        <v>0.25</v>
      </c>
      <c r="DY164" s="56" t="s">
        <v>1660</v>
      </c>
    </row>
    <row r="165" spans="72:129" ht="15" customHeight="1" x14ac:dyDescent="0.25">
      <c r="BT165" s="41" t="s">
        <v>1511</v>
      </c>
      <c r="BU165" s="41" t="s">
        <v>166</v>
      </c>
      <c r="BV165" s="38">
        <v>0.15</v>
      </c>
      <c r="BW165" s="38">
        <v>0.1</v>
      </c>
      <c r="BX165" s="38">
        <v>0.25</v>
      </c>
      <c r="DY165" s="56" t="s">
        <v>1660</v>
      </c>
    </row>
    <row r="166" spans="72:129" ht="15" customHeight="1" x14ac:dyDescent="0.25">
      <c r="BT166" s="41" t="s">
        <v>1512</v>
      </c>
      <c r="BU166" s="41" t="s">
        <v>166</v>
      </c>
      <c r="BV166" s="38">
        <v>0.15</v>
      </c>
      <c r="BW166" s="38">
        <v>0.1</v>
      </c>
      <c r="BX166" s="38">
        <v>0.25</v>
      </c>
      <c r="DY166" s="56" t="s">
        <v>1660</v>
      </c>
    </row>
    <row r="167" spans="72:129" ht="15" customHeight="1" x14ac:dyDescent="0.25">
      <c r="BT167" s="41" t="s">
        <v>1513</v>
      </c>
      <c r="BU167" s="41" t="s">
        <v>166</v>
      </c>
      <c r="BV167" s="38">
        <v>0.15</v>
      </c>
      <c r="BW167" s="38">
        <v>0.1</v>
      </c>
      <c r="BX167" s="38">
        <v>0.25</v>
      </c>
      <c r="DY167" s="56" t="s">
        <v>1660</v>
      </c>
    </row>
    <row r="168" spans="72:129" ht="15" customHeight="1" x14ac:dyDescent="0.3">
      <c r="BT168" s="41" t="s">
        <v>1514</v>
      </c>
      <c r="BU168" s="41" t="s">
        <v>166</v>
      </c>
      <c r="BV168" s="38">
        <v>0.15</v>
      </c>
      <c r="BW168" s="38">
        <v>0.1</v>
      </c>
      <c r="BX168" s="38">
        <v>0.25</v>
      </c>
      <c r="DY168" s="56" t="s">
        <v>1660</v>
      </c>
    </row>
    <row r="169" spans="72:129" ht="15" customHeight="1" x14ac:dyDescent="0.2">
      <c r="BT169" s="37" t="s">
        <v>1186</v>
      </c>
      <c r="BU169" s="41" t="s">
        <v>166</v>
      </c>
      <c r="BV169" s="38">
        <v>0.15</v>
      </c>
      <c r="BW169" s="38">
        <v>0.1</v>
      </c>
      <c r="BX169" s="38">
        <v>0.25</v>
      </c>
      <c r="DY169" s="57" t="s">
        <v>1441</v>
      </c>
    </row>
    <row r="170" spans="72:129" ht="15" customHeight="1" x14ac:dyDescent="0.2">
      <c r="BT170" s="37" t="s">
        <v>1185</v>
      </c>
      <c r="BU170" s="41" t="s">
        <v>166</v>
      </c>
      <c r="BV170" s="38">
        <v>0.15</v>
      </c>
      <c r="BW170" s="38">
        <v>0.1</v>
      </c>
      <c r="BX170" s="38">
        <v>0.25</v>
      </c>
      <c r="DY170" s="57" t="s">
        <v>1441</v>
      </c>
    </row>
    <row r="171" spans="72:129" ht="15" customHeight="1" x14ac:dyDescent="0.2">
      <c r="BT171" s="37" t="s">
        <v>1187</v>
      </c>
      <c r="BU171" s="41" t="s">
        <v>166</v>
      </c>
      <c r="BV171" s="38">
        <v>0.15</v>
      </c>
      <c r="BW171" s="38">
        <v>0.1</v>
      </c>
      <c r="BX171" s="38">
        <v>0.25</v>
      </c>
      <c r="DY171" s="57" t="s">
        <v>1441</v>
      </c>
    </row>
    <row r="172" spans="72:129" ht="15" customHeight="1" x14ac:dyDescent="0.2">
      <c r="BT172" s="37" t="s">
        <v>1188</v>
      </c>
      <c r="BU172" s="41" t="s">
        <v>166</v>
      </c>
      <c r="BV172" s="38">
        <v>0.15</v>
      </c>
      <c r="BW172" s="38">
        <v>0.1</v>
      </c>
      <c r="BX172" s="38">
        <v>0.25</v>
      </c>
      <c r="DY172" s="57" t="s">
        <v>1441</v>
      </c>
    </row>
    <row r="173" spans="72:129" ht="15" customHeight="1" x14ac:dyDescent="0.2">
      <c r="BT173" s="37" t="s">
        <v>1189</v>
      </c>
      <c r="BU173" s="41" t="s">
        <v>166</v>
      </c>
      <c r="BV173" s="38">
        <v>0.15</v>
      </c>
      <c r="BW173" s="38">
        <v>0.1</v>
      </c>
      <c r="BX173" s="38">
        <v>0.25</v>
      </c>
      <c r="DY173" s="57" t="s">
        <v>1441</v>
      </c>
    </row>
    <row r="174" spans="72:129" ht="15" customHeight="1" x14ac:dyDescent="0.2">
      <c r="BT174" s="37" t="s">
        <v>1190</v>
      </c>
      <c r="BU174" s="41" t="s">
        <v>166</v>
      </c>
      <c r="BV174" s="38">
        <v>0.15</v>
      </c>
      <c r="BW174" s="38">
        <v>0.1</v>
      </c>
      <c r="BX174" s="38">
        <v>0.25</v>
      </c>
      <c r="DY174" s="57" t="s">
        <v>1441</v>
      </c>
    </row>
    <row r="175" spans="72:129" ht="15" customHeight="1" x14ac:dyDescent="0.2">
      <c r="BT175" s="37" t="s">
        <v>1191</v>
      </c>
      <c r="BU175" s="41" t="s">
        <v>166</v>
      </c>
      <c r="BV175" s="38">
        <v>0.15</v>
      </c>
      <c r="BW175" s="38">
        <v>0.1</v>
      </c>
      <c r="BX175" s="38">
        <v>0.25</v>
      </c>
      <c r="DY175" s="57" t="s">
        <v>1441</v>
      </c>
    </row>
    <row r="176" spans="72:129" ht="15" customHeight="1" x14ac:dyDescent="0.2">
      <c r="BT176" s="37" t="s">
        <v>1192</v>
      </c>
      <c r="BU176" s="41" t="s">
        <v>166</v>
      </c>
      <c r="BV176" s="38">
        <v>0.15</v>
      </c>
      <c r="BW176" s="38">
        <v>0.1</v>
      </c>
      <c r="BX176" s="38">
        <v>0.25</v>
      </c>
      <c r="DY176" s="57" t="s">
        <v>1441</v>
      </c>
    </row>
    <row r="177" spans="72:129" ht="15" customHeight="1" x14ac:dyDescent="0.2">
      <c r="BT177" s="37" t="s">
        <v>1193</v>
      </c>
      <c r="BU177" s="41" t="s">
        <v>166</v>
      </c>
      <c r="BV177" s="38">
        <v>0.15</v>
      </c>
      <c r="BW177" s="38">
        <v>0.1</v>
      </c>
      <c r="BX177" s="38">
        <v>0.25</v>
      </c>
      <c r="DY177" s="57" t="s">
        <v>1441</v>
      </c>
    </row>
    <row r="178" spans="72:129" ht="15" customHeight="1" x14ac:dyDescent="0.2">
      <c r="BT178" s="37" t="s">
        <v>1204</v>
      </c>
      <c r="BU178" s="41" t="s">
        <v>166</v>
      </c>
      <c r="BV178" s="38">
        <v>0.15</v>
      </c>
      <c r="BW178" s="38">
        <v>0.1</v>
      </c>
      <c r="BX178" s="38">
        <v>0.25</v>
      </c>
      <c r="DY178" s="57" t="s">
        <v>1441</v>
      </c>
    </row>
    <row r="179" spans="72:129" ht="15" customHeight="1" x14ac:dyDescent="0.2">
      <c r="BT179" s="37" t="s">
        <v>1194</v>
      </c>
      <c r="BU179" s="41" t="s">
        <v>166</v>
      </c>
      <c r="BV179" s="38">
        <v>0.15</v>
      </c>
      <c r="BW179" s="38">
        <v>0.1</v>
      </c>
      <c r="BX179" s="38">
        <v>0.25</v>
      </c>
      <c r="DY179" s="57" t="s">
        <v>1441</v>
      </c>
    </row>
    <row r="180" spans="72:129" ht="15" customHeight="1" x14ac:dyDescent="0.2">
      <c r="BT180" s="37" t="s">
        <v>1195</v>
      </c>
      <c r="BU180" s="41" t="s">
        <v>166</v>
      </c>
      <c r="BV180" s="38">
        <v>0.15</v>
      </c>
      <c r="BW180" s="38">
        <v>0.1</v>
      </c>
      <c r="BX180" s="38">
        <v>0.25</v>
      </c>
      <c r="DY180" s="57" t="s">
        <v>1441</v>
      </c>
    </row>
    <row r="181" spans="72:129" ht="15" customHeight="1" x14ac:dyDescent="0.2">
      <c r="BT181" s="37" t="s">
        <v>1516</v>
      </c>
      <c r="BU181" s="41" t="s">
        <v>166</v>
      </c>
      <c r="BV181" s="38">
        <v>0.15</v>
      </c>
      <c r="BW181" s="38">
        <v>0.1</v>
      </c>
      <c r="BX181" s="38">
        <v>0.25</v>
      </c>
      <c r="DY181" s="57" t="s">
        <v>1442</v>
      </c>
    </row>
    <row r="182" spans="72:129" ht="15" customHeight="1" x14ac:dyDescent="0.2">
      <c r="BT182" s="37" t="s">
        <v>1515</v>
      </c>
      <c r="BU182" s="41" t="s">
        <v>166</v>
      </c>
      <c r="BV182" s="38">
        <v>0.15</v>
      </c>
      <c r="BW182" s="38">
        <v>0.1</v>
      </c>
      <c r="BX182" s="38">
        <v>0.25</v>
      </c>
      <c r="DY182" s="57" t="s">
        <v>1442</v>
      </c>
    </row>
    <row r="183" spans="72:129" ht="15" customHeight="1" x14ac:dyDescent="0.2">
      <c r="BT183" s="37" t="s">
        <v>1553</v>
      </c>
      <c r="BU183" s="41" t="s">
        <v>166</v>
      </c>
      <c r="BV183" s="38">
        <v>0.15</v>
      </c>
      <c r="BW183" s="38">
        <v>0.1</v>
      </c>
      <c r="BX183" s="38">
        <v>0.25</v>
      </c>
      <c r="DY183" s="57" t="s">
        <v>1460</v>
      </c>
    </row>
    <row r="184" spans="72:129" ht="15" customHeight="1" x14ac:dyDescent="0.2">
      <c r="BT184" s="37" t="s">
        <v>1552</v>
      </c>
      <c r="BU184" s="41" t="s">
        <v>166</v>
      </c>
      <c r="BV184" s="38">
        <v>0.15</v>
      </c>
      <c r="BW184" s="38">
        <v>0.1</v>
      </c>
      <c r="BX184" s="38">
        <v>0.25</v>
      </c>
      <c r="DY184" s="57" t="s">
        <v>1460</v>
      </c>
    </row>
    <row r="185" spans="72:129" ht="15" customHeight="1" x14ac:dyDescent="0.2">
      <c r="BT185" s="37" t="s">
        <v>1554</v>
      </c>
      <c r="BU185" s="41" t="s">
        <v>166</v>
      </c>
      <c r="BV185" s="38">
        <v>0.15</v>
      </c>
      <c r="BW185" s="38">
        <v>0.1</v>
      </c>
      <c r="BX185" s="38">
        <v>0.25</v>
      </c>
      <c r="DY185" s="57" t="s">
        <v>1460</v>
      </c>
    </row>
    <row r="186" spans="72:129" ht="15" customHeight="1" x14ac:dyDescent="0.2">
      <c r="BT186" s="37" t="s">
        <v>1555</v>
      </c>
      <c r="BU186" s="41" t="s">
        <v>166</v>
      </c>
      <c r="BV186" s="38">
        <v>0.15</v>
      </c>
      <c r="BW186" s="38">
        <v>0.1</v>
      </c>
      <c r="BX186" s="38">
        <v>0.25</v>
      </c>
      <c r="DY186" s="57" t="s">
        <v>1460</v>
      </c>
    </row>
    <row r="187" spans="72:129" ht="15" customHeight="1" x14ac:dyDescent="0.2">
      <c r="BT187" s="37" t="s">
        <v>1556</v>
      </c>
      <c r="BU187" s="41" t="s">
        <v>166</v>
      </c>
      <c r="BV187" s="38">
        <v>0.15</v>
      </c>
      <c r="BW187" s="38">
        <v>0.1</v>
      </c>
      <c r="BX187" s="38">
        <v>0.25</v>
      </c>
      <c r="DY187" s="57" t="s">
        <v>1460</v>
      </c>
    </row>
    <row r="188" spans="72:129" ht="15" customHeight="1" x14ac:dyDescent="0.2">
      <c r="BT188" s="37" t="s">
        <v>1557</v>
      </c>
      <c r="BU188" s="41" t="s">
        <v>166</v>
      </c>
      <c r="BV188" s="38">
        <v>0.15</v>
      </c>
      <c r="BW188" s="38">
        <v>0.1</v>
      </c>
      <c r="BX188" s="38">
        <v>0.25</v>
      </c>
      <c r="DY188" s="57" t="s">
        <v>1460</v>
      </c>
    </row>
    <row r="189" spans="72:129" ht="15" customHeight="1" x14ac:dyDescent="0.2">
      <c r="BT189" s="37" t="s">
        <v>1528</v>
      </c>
      <c r="BU189" s="41" t="s">
        <v>166</v>
      </c>
      <c r="BV189" s="38">
        <v>0.15</v>
      </c>
      <c r="BW189" s="38">
        <v>0.1</v>
      </c>
      <c r="BX189" s="38">
        <v>0.25</v>
      </c>
      <c r="DY189" s="57" t="s">
        <v>1460</v>
      </c>
    </row>
    <row r="190" spans="72:129" ht="15" customHeight="1" x14ac:dyDescent="0.2">
      <c r="BT190" s="37" t="s">
        <v>1181</v>
      </c>
      <c r="BU190" s="37" t="s">
        <v>1177</v>
      </c>
      <c r="BV190" s="42">
        <v>0.15</v>
      </c>
      <c r="BW190" s="42">
        <v>0.1</v>
      </c>
      <c r="BX190" s="42">
        <v>0.25</v>
      </c>
      <c r="DY190" s="54" t="s">
        <v>1725</v>
      </c>
    </row>
    <row r="191" spans="72:129" ht="15" customHeight="1" x14ac:dyDescent="0.2">
      <c r="BT191" s="41" t="s">
        <v>1418</v>
      </c>
      <c r="BU191" s="41" t="s">
        <v>448</v>
      </c>
      <c r="BV191" s="38">
        <v>0.15</v>
      </c>
      <c r="BW191" s="38">
        <v>0.1</v>
      </c>
      <c r="BX191" s="38">
        <v>0.25</v>
      </c>
      <c r="DY191" s="54" t="s">
        <v>1725</v>
      </c>
    </row>
    <row r="192" spans="72:129" ht="15" customHeight="1" x14ac:dyDescent="0.2">
      <c r="BT192" s="41" t="s">
        <v>1419</v>
      </c>
      <c r="BU192" s="41" t="s">
        <v>448</v>
      </c>
      <c r="BV192" s="38">
        <v>0.15</v>
      </c>
      <c r="BW192" s="38">
        <v>0.1</v>
      </c>
      <c r="BX192" s="38">
        <v>0.25</v>
      </c>
      <c r="DY192" s="54" t="s">
        <v>1725</v>
      </c>
    </row>
    <row r="193" spans="72:129" ht="15" customHeight="1" x14ac:dyDescent="0.2">
      <c r="BT193" s="41" t="s">
        <v>1420</v>
      </c>
      <c r="BU193" s="37" t="s">
        <v>448</v>
      </c>
      <c r="BV193" s="38">
        <v>0.15</v>
      </c>
      <c r="BW193" s="38">
        <v>0.1</v>
      </c>
      <c r="BX193" s="38">
        <v>0.25</v>
      </c>
      <c r="DY193" s="54" t="s">
        <v>1725</v>
      </c>
    </row>
    <row r="194" spans="72:129" ht="15" customHeight="1" x14ac:dyDescent="0.2">
      <c r="BT194" s="41" t="s">
        <v>1421</v>
      </c>
      <c r="BU194" s="41" t="s">
        <v>1177</v>
      </c>
      <c r="BV194" s="38">
        <v>0.15</v>
      </c>
      <c r="BW194" s="38">
        <v>0.1</v>
      </c>
      <c r="BX194" s="38">
        <v>0.25</v>
      </c>
      <c r="DY194" s="54" t="s">
        <v>1725</v>
      </c>
    </row>
    <row r="195" spans="72:129" ht="15" customHeight="1" x14ac:dyDescent="0.2">
      <c r="BT195" s="41" t="s">
        <v>1422</v>
      </c>
      <c r="BU195" s="41" t="s">
        <v>1177</v>
      </c>
      <c r="BV195" s="38">
        <v>0.15</v>
      </c>
      <c r="BW195" s="38">
        <v>0.1</v>
      </c>
      <c r="BX195" s="38">
        <v>0.25</v>
      </c>
      <c r="DY195" s="54" t="s">
        <v>1725</v>
      </c>
    </row>
    <row r="196" spans="72:129" ht="15" customHeight="1" x14ac:dyDescent="0.2">
      <c r="BT196" s="41" t="s">
        <v>1423</v>
      </c>
      <c r="BU196" s="41" t="s">
        <v>1177</v>
      </c>
      <c r="BV196" s="38">
        <v>0.15</v>
      </c>
      <c r="BW196" s="38">
        <v>0.1</v>
      </c>
      <c r="BX196" s="38">
        <v>0.25</v>
      </c>
      <c r="DY196" s="54" t="s">
        <v>1725</v>
      </c>
    </row>
    <row r="197" spans="72:129" ht="15" customHeight="1" x14ac:dyDescent="0.2">
      <c r="BT197" s="41" t="s">
        <v>1424</v>
      </c>
      <c r="BU197" s="41" t="s">
        <v>1177</v>
      </c>
      <c r="BV197" s="38">
        <v>0.15</v>
      </c>
      <c r="BW197" s="38">
        <v>0.1</v>
      </c>
      <c r="BX197" s="38">
        <v>0.25</v>
      </c>
      <c r="DY197" s="54" t="s">
        <v>1725</v>
      </c>
    </row>
    <row r="198" spans="72:129" ht="15" customHeight="1" x14ac:dyDescent="0.2">
      <c r="BT198" s="41" t="s">
        <v>1429</v>
      </c>
      <c r="BU198" s="41" t="s">
        <v>1177</v>
      </c>
      <c r="BV198" s="38">
        <v>0.15</v>
      </c>
      <c r="BW198" s="38">
        <v>0.1</v>
      </c>
      <c r="BX198" s="38">
        <v>0.25</v>
      </c>
      <c r="DY198" s="54" t="s">
        <v>1725</v>
      </c>
    </row>
    <row r="199" spans="72:129" ht="15" customHeight="1" x14ac:dyDescent="0.2">
      <c r="BT199" s="41" t="s">
        <v>1425</v>
      </c>
      <c r="BU199" s="41" t="s">
        <v>1177</v>
      </c>
      <c r="BV199" s="38">
        <v>0.15</v>
      </c>
      <c r="BW199" s="38">
        <v>0.1</v>
      </c>
      <c r="BX199" s="38">
        <v>0.25</v>
      </c>
      <c r="DY199" s="54" t="s">
        <v>1725</v>
      </c>
    </row>
    <row r="200" spans="72:129" ht="15" customHeight="1" x14ac:dyDescent="0.2">
      <c r="BT200" s="41" t="s">
        <v>1426</v>
      </c>
      <c r="BU200" s="41" t="s">
        <v>1177</v>
      </c>
      <c r="BV200" s="38">
        <v>0.15</v>
      </c>
      <c r="BW200" s="38">
        <v>0.1</v>
      </c>
      <c r="BX200" s="38">
        <v>0.25</v>
      </c>
      <c r="DY200" s="54" t="s">
        <v>1725</v>
      </c>
    </row>
    <row r="201" spans="72:129" ht="15" customHeight="1" x14ac:dyDescent="0.3">
      <c r="BT201" s="41" t="s">
        <v>1427</v>
      </c>
      <c r="BU201" s="41" t="s">
        <v>1177</v>
      </c>
      <c r="BV201" s="38">
        <v>0.15</v>
      </c>
      <c r="BW201" s="38">
        <v>0.1</v>
      </c>
      <c r="BX201" s="38">
        <v>0.25</v>
      </c>
      <c r="DY201" s="54" t="s">
        <v>1725</v>
      </c>
    </row>
    <row r="202" spans="72:129" ht="15" customHeight="1" x14ac:dyDescent="0.3">
      <c r="BT202" s="41" t="s">
        <v>1428</v>
      </c>
      <c r="BU202" s="41" t="s">
        <v>1177</v>
      </c>
      <c r="BV202" s="38">
        <v>0.15</v>
      </c>
      <c r="BW202" s="38">
        <v>0.1</v>
      </c>
      <c r="BX202" s="38">
        <v>0.25</v>
      </c>
      <c r="DY202" s="54" t="s">
        <v>1725</v>
      </c>
    </row>
    <row r="203" spans="72:129" ht="15" customHeight="1" x14ac:dyDescent="0.2">
      <c r="BT203" s="41" t="s">
        <v>1517</v>
      </c>
      <c r="BU203" s="41" t="s">
        <v>166</v>
      </c>
      <c r="BV203" s="38">
        <v>0.15</v>
      </c>
      <c r="BW203" s="38">
        <v>0.1</v>
      </c>
      <c r="BX203" s="38">
        <v>0.25</v>
      </c>
      <c r="DY203" s="56" t="s">
        <v>1175</v>
      </c>
    </row>
    <row r="204" spans="72:129" ht="15" customHeight="1" x14ac:dyDescent="0.2">
      <c r="BT204" s="41" t="s">
        <v>1518</v>
      </c>
      <c r="BU204" s="41" t="s">
        <v>166</v>
      </c>
      <c r="BV204" s="38">
        <v>0.15</v>
      </c>
      <c r="BW204" s="38">
        <v>0.1</v>
      </c>
      <c r="BX204" s="38">
        <v>0.25</v>
      </c>
      <c r="DY204" s="56" t="s">
        <v>1175</v>
      </c>
    </row>
    <row r="205" spans="72:129" ht="15" customHeight="1" x14ac:dyDescent="0.2">
      <c r="BT205" s="41" t="s">
        <v>1519</v>
      </c>
      <c r="BU205" s="41" t="s">
        <v>166</v>
      </c>
      <c r="BV205" s="38">
        <v>0.15</v>
      </c>
      <c r="BW205" s="38">
        <v>0.1</v>
      </c>
      <c r="BX205" s="38">
        <v>0.25</v>
      </c>
      <c r="DY205" s="56" t="s">
        <v>1175</v>
      </c>
    </row>
    <row r="206" spans="72:129" ht="15" customHeight="1" x14ac:dyDescent="0.2">
      <c r="BT206" s="41" t="s">
        <v>1520</v>
      </c>
      <c r="BU206" s="41" t="s">
        <v>166</v>
      </c>
      <c r="BV206" s="38">
        <v>0.15</v>
      </c>
      <c r="BW206" s="38">
        <v>0.1</v>
      </c>
      <c r="BX206" s="38">
        <v>0.25</v>
      </c>
      <c r="DY206" s="56" t="s">
        <v>1175</v>
      </c>
    </row>
    <row r="207" spans="72:129" ht="15" customHeight="1" x14ac:dyDescent="0.2">
      <c r="BT207" s="41" t="s">
        <v>1521</v>
      </c>
      <c r="BU207" s="41" t="s">
        <v>166</v>
      </c>
      <c r="BV207" s="38">
        <v>0.15</v>
      </c>
      <c r="BW207" s="38">
        <v>0.1</v>
      </c>
      <c r="BX207" s="38">
        <v>0.25</v>
      </c>
      <c r="DY207" s="56" t="s">
        <v>1175</v>
      </c>
    </row>
    <row r="208" spans="72:129" ht="15" customHeight="1" x14ac:dyDescent="0.2">
      <c r="BT208" s="41" t="s">
        <v>1522</v>
      </c>
      <c r="BU208" s="41" t="s">
        <v>166</v>
      </c>
      <c r="BV208" s="38">
        <v>0.15</v>
      </c>
      <c r="BW208" s="38">
        <v>0.1</v>
      </c>
      <c r="BX208" s="38">
        <v>0.25</v>
      </c>
      <c r="DY208" s="56" t="s">
        <v>1175</v>
      </c>
    </row>
    <row r="209" spans="72:129" ht="15" customHeight="1" x14ac:dyDescent="0.2">
      <c r="BT209" s="41" t="s">
        <v>1523</v>
      </c>
      <c r="BU209" s="41" t="s">
        <v>166</v>
      </c>
      <c r="BV209" s="38">
        <v>0.15</v>
      </c>
      <c r="BW209" s="38">
        <v>0.1</v>
      </c>
      <c r="BX209" s="38">
        <v>0.25</v>
      </c>
      <c r="DY209" s="56" t="s">
        <v>1175</v>
      </c>
    </row>
    <row r="210" spans="72:129" ht="15" customHeight="1" x14ac:dyDescent="0.2">
      <c r="BT210" s="41" t="s">
        <v>1524</v>
      </c>
      <c r="BU210" s="41" t="s">
        <v>166</v>
      </c>
      <c r="BV210" s="38">
        <v>0.15</v>
      </c>
      <c r="BW210" s="38">
        <v>0.1</v>
      </c>
      <c r="BX210" s="38">
        <v>0.25</v>
      </c>
      <c r="DY210" s="56" t="s">
        <v>1175</v>
      </c>
    </row>
    <row r="211" spans="72:129" ht="15" customHeight="1" x14ac:dyDescent="0.2">
      <c r="BT211" s="41" t="s">
        <v>1525</v>
      </c>
      <c r="BU211" s="41" t="s">
        <v>166</v>
      </c>
      <c r="BV211" s="38">
        <v>0.15</v>
      </c>
      <c r="BW211" s="38">
        <v>0.1</v>
      </c>
      <c r="BX211" s="38">
        <v>0.25</v>
      </c>
      <c r="DY211" s="56" t="s">
        <v>1175</v>
      </c>
    </row>
    <row r="212" spans="72:129" ht="15" customHeight="1" x14ac:dyDescent="0.25">
      <c r="BT212" s="41" t="s">
        <v>1526</v>
      </c>
      <c r="BU212" s="41" t="s">
        <v>166</v>
      </c>
      <c r="BV212" s="38">
        <v>0.15</v>
      </c>
      <c r="BW212" s="38">
        <v>0.1</v>
      </c>
      <c r="BX212" s="38">
        <v>0.25</v>
      </c>
      <c r="DY212" s="56" t="s">
        <v>1175</v>
      </c>
    </row>
    <row r="213" spans="72:129" ht="15" customHeight="1" x14ac:dyDescent="0.2">
      <c r="BT213" s="41" t="s">
        <v>1196</v>
      </c>
      <c r="BU213" s="41" t="s">
        <v>370</v>
      </c>
      <c r="BV213" s="38">
        <v>0.15</v>
      </c>
      <c r="BW213" s="38">
        <v>0.1</v>
      </c>
      <c r="BX213" s="38">
        <v>0.25</v>
      </c>
      <c r="DY213" s="56" t="s">
        <v>1290</v>
      </c>
    </row>
    <row r="214" spans="72:129" ht="15" customHeight="1" x14ac:dyDescent="0.2">
      <c r="BT214" s="41" t="s">
        <v>1197</v>
      </c>
      <c r="BU214" s="41" t="s">
        <v>370</v>
      </c>
      <c r="BV214" s="38">
        <v>0.15</v>
      </c>
      <c r="BW214" s="38">
        <v>0.1</v>
      </c>
      <c r="BX214" s="38">
        <v>0.25</v>
      </c>
      <c r="DY214" s="56" t="s">
        <v>1290</v>
      </c>
    </row>
    <row r="215" spans="72:129" ht="15" customHeight="1" x14ac:dyDescent="0.2">
      <c r="BT215" s="41" t="s">
        <v>1198</v>
      </c>
      <c r="BU215" s="41" t="s">
        <v>370</v>
      </c>
      <c r="BV215" s="38">
        <v>0.15</v>
      </c>
      <c r="BW215" s="38">
        <v>0.1</v>
      </c>
      <c r="BX215" s="38">
        <v>0.25</v>
      </c>
      <c r="DY215" s="56" t="s">
        <v>1290</v>
      </c>
    </row>
    <row r="216" spans="72:129" ht="15" customHeight="1" x14ac:dyDescent="0.2">
      <c r="BT216" s="41" t="s">
        <v>1199</v>
      </c>
      <c r="BU216" s="41" t="s">
        <v>370</v>
      </c>
      <c r="BV216" s="38">
        <v>0.15</v>
      </c>
      <c r="BW216" s="38">
        <v>0.1</v>
      </c>
      <c r="BX216" s="38">
        <v>0.25</v>
      </c>
      <c r="DY216" s="56" t="s">
        <v>1290</v>
      </c>
    </row>
    <row r="217" spans="72:129" ht="15" customHeight="1" x14ac:dyDescent="0.2">
      <c r="BT217" s="41" t="s">
        <v>1200</v>
      </c>
      <c r="BU217" s="41" t="s">
        <v>370</v>
      </c>
      <c r="BV217" s="38">
        <v>0.15</v>
      </c>
      <c r="BW217" s="38">
        <v>0.1</v>
      </c>
      <c r="BX217" s="38">
        <v>0.25</v>
      </c>
      <c r="DY217" s="56" t="s">
        <v>1290</v>
      </c>
    </row>
    <row r="218" spans="72:129" ht="15" customHeight="1" x14ac:dyDescent="0.2">
      <c r="BT218" s="41" t="s">
        <v>1201</v>
      </c>
      <c r="BU218" s="41" t="s">
        <v>370</v>
      </c>
      <c r="BV218" s="38">
        <v>0.15</v>
      </c>
      <c r="BW218" s="38">
        <v>0.1</v>
      </c>
      <c r="BX218" s="38">
        <v>0.25</v>
      </c>
      <c r="DY218" s="56" t="s">
        <v>1290</v>
      </c>
    </row>
    <row r="219" spans="72:129" ht="15" customHeight="1" x14ac:dyDescent="0.2">
      <c r="BT219" s="41" t="s">
        <v>1202</v>
      </c>
      <c r="BU219" s="41" t="s">
        <v>370</v>
      </c>
      <c r="BV219" s="38">
        <v>0.15</v>
      </c>
      <c r="BW219" s="38">
        <v>0.1</v>
      </c>
      <c r="BX219" s="38">
        <v>0.25</v>
      </c>
      <c r="DY219" s="56" t="s">
        <v>1290</v>
      </c>
    </row>
    <row r="220" spans="72:129" ht="15" customHeight="1" x14ac:dyDescent="0.25">
      <c r="BT220" s="41" t="s">
        <v>1203</v>
      </c>
      <c r="BU220" s="41" t="s">
        <v>370</v>
      </c>
      <c r="BV220" s="38">
        <v>0.15</v>
      </c>
      <c r="BW220" s="38">
        <v>0.1</v>
      </c>
      <c r="BX220" s="38">
        <v>0.25</v>
      </c>
      <c r="DY220" s="56" t="s">
        <v>1290</v>
      </c>
    </row>
    <row r="221" spans="72:129" ht="15" customHeight="1" x14ac:dyDescent="0.2">
      <c r="BT221" s="41" t="s">
        <v>479</v>
      </c>
      <c r="BU221" s="41" t="s">
        <v>370</v>
      </c>
      <c r="BV221" s="38">
        <v>0.15</v>
      </c>
      <c r="BW221" s="38">
        <v>0.1</v>
      </c>
      <c r="BX221" s="38">
        <v>0.25</v>
      </c>
      <c r="DY221" s="56" t="s">
        <v>1290</v>
      </c>
    </row>
    <row r="222" spans="72:129" ht="15" customHeight="1" x14ac:dyDescent="0.2">
      <c r="BT222" s="41" t="s">
        <v>480</v>
      </c>
      <c r="BU222" s="41" t="s">
        <v>370</v>
      </c>
      <c r="BV222" s="38">
        <v>0.15</v>
      </c>
      <c r="BW222" s="38">
        <v>0.1</v>
      </c>
      <c r="BX222" s="38">
        <v>0.25</v>
      </c>
      <c r="DY222" s="56" t="s">
        <v>1290</v>
      </c>
    </row>
    <row r="223" spans="72:129" ht="15" customHeight="1" x14ac:dyDescent="0.2">
      <c r="BT223" s="41" t="s">
        <v>481</v>
      </c>
      <c r="BU223" s="41" t="s">
        <v>370</v>
      </c>
      <c r="BV223" s="38">
        <v>0.15</v>
      </c>
      <c r="BW223" s="38">
        <v>0.1</v>
      </c>
      <c r="BX223" s="38">
        <v>0.25</v>
      </c>
      <c r="DY223" s="56" t="s">
        <v>1290</v>
      </c>
    </row>
    <row r="224" spans="72:129" ht="15" customHeight="1" x14ac:dyDescent="0.2">
      <c r="BT224" s="41" t="s">
        <v>482</v>
      </c>
      <c r="BU224" s="41" t="s">
        <v>370</v>
      </c>
      <c r="BV224" s="38">
        <v>0.15</v>
      </c>
      <c r="BW224" s="38">
        <v>0.1</v>
      </c>
      <c r="BX224" s="38">
        <v>0.25</v>
      </c>
      <c r="DY224" s="56" t="s">
        <v>1290</v>
      </c>
    </row>
    <row r="225" spans="72:129" ht="15" customHeight="1" x14ac:dyDescent="0.2">
      <c r="BT225" s="41" t="s">
        <v>483</v>
      </c>
      <c r="BU225" s="41" t="s">
        <v>370</v>
      </c>
      <c r="BV225" s="38">
        <v>0.15</v>
      </c>
      <c r="BW225" s="38">
        <v>0.1</v>
      </c>
      <c r="BX225" s="38">
        <v>0.25</v>
      </c>
      <c r="DY225" s="56" t="s">
        <v>1290</v>
      </c>
    </row>
    <row r="226" spans="72:129" ht="15" customHeight="1" x14ac:dyDescent="0.2">
      <c r="BT226" s="41" t="s">
        <v>484</v>
      </c>
      <c r="BU226" s="41" t="s">
        <v>370</v>
      </c>
      <c r="BV226" s="38">
        <v>0.15</v>
      </c>
      <c r="BW226" s="38">
        <v>0.1</v>
      </c>
      <c r="BX226" s="38">
        <v>0.25</v>
      </c>
      <c r="DY226" s="56" t="s">
        <v>1290</v>
      </c>
    </row>
    <row r="227" spans="72:129" ht="15" customHeight="1" x14ac:dyDescent="0.2">
      <c r="BT227" s="41" t="s">
        <v>485</v>
      </c>
      <c r="BU227" s="41" t="s">
        <v>370</v>
      </c>
      <c r="BV227" s="38">
        <v>0.15</v>
      </c>
      <c r="BW227" s="38">
        <v>0.1</v>
      </c>
      <c r="BX227" s="38">
        <v>0.25</v>
      </c>
      <c r="DY227" s="56" t="s">
        <v>1290</v>
      </c>
    </row>
    <row r="228" spans="72:129" ht="15" customHeight="1" x14ac:dyDescent="0.2">
      <c r="BT228" s="41" t="s">
        <v>724</v>
      </c>
      <c r="BU228" s="41" t="s">
        <v>370</v>
      </c>
      <c r="BV228" s="38">
        <v>0.15</v>
      </c>
      <c r="BW228" s="38">
        <v>0.1</v>
      </c>
      <c r="BX228" s="38">
        <v>0.25</v>
      </c>
      <c r="DY228" s="56" t="s">
        <v>1290</v>
      </c>
    </row>
    <row r="229" spans="72:129" ht="15" customHeight="1" x14ac:dyDescent="0.2">
      <c r="BT229" s="41" t="s">
        <v>486</v>
      </c>
      <c r="BU229" s="41" t="s">
        <v>370</v>
      </c>
      <c r="BV229" s="38">
        <v>0.15</v>
      </c>
      <c r="BW229" s="38">
        <v>0.1</v>
      </c>
      <c r="BX229" s="38">
        <v>0.25</v>
      </c>
      <c r="DY229" s="56" t="s">
        <v>1290</v>
      </c>
    </row>
    <row r="230" spans="72:129" ht="15" customHeight="1" x14ac:dyDescent="0.2">
      <c r="BT230" s="41" t="s">
        <v>487</v>
      </c>
      <c r="BU230" s="41" t="s">
        <v>370</v>
      </c>
      <c r="BV230" s="38">
        <v>0.15</v>
      </c>
      <c r="BW230" s="38">
        <v>0.1</v>
      </c>
      <c r="BX230" s="38">
        <v>0.25</v>
      </c>
      <c r="DY230" s="56" t="s">
        <v>1290</v>
      </c>
    </row>
    <row r="231" spans="72:129" ht="15" customHeight="1" x14ac:dyDescent="0.2">
      <c r="BT231" s="41" t="s">
        <v>449</v>
      </c>
      <c r="BU231" s="41" t="s">
        <v>166</v>
      </c>
      <c r="BV231" s="38">
        <v>0.15</v>
      </c>
      <c r="BW231" s="38">
        <v>0.1</v>
      </c>
      <c r="BX231" s="38">
        <v>0.25</v>
      </c>
      <c r="DY231" s="56" t="s">
        <v>1290</v>
      </c>
    </row>
    <row r="232" spans="72:129" ht="15" customHeight="1" x14ac:dyDescent="0.2">
      <c r="BT232" s="41" t="s">
        <v>450</v>
      </c>
      <c r="BU232" s="41" t="s">
        <v>166</v>
      </c>
      <c r="BV232" s="38">
        <v>0.15</v>
      </c>
      <c r="BW232" s="38">
        <v>0.1</v>
      </c>
      <c r="BX232" s="38">
        <v>0.25</v>
      </c>
      <c r="DY232" s="56" t="s">
        <v>1290</v>
      </c>
    </row>
    <row r="233" spans="72:129" ht="15" customHeight="1" x14ac:dyDescent="0.2">
      <c r="BT233" s="41" t="s">
        <v>488</v>
      </c>
      <c r="BU233" s="41" t="s">
        <v>166</v>
      </c>
      <c r="BV233" s="38">
        <v>0.15</v>
      </c>
      <c r="BW233" s="38">
        <v>0.1</v>
      </c>
      <c r="BX233" s="38">
        <v>0.25</v>
      </c>
      <c r="DY233" s="56" t="s">
        <v>1290</v>
      </c>
    </row>
    <row r="234" spans="72:129" ht="15" customHeight="1" x14ac:dyDescent="0.2">
      <c r="BT234" s="41" t="s">
        <v>451</v>
      </c>
      <c r="BU234" s="41" t="s">
        <v>166</v>
      </c>
      <c r="BV234" s="38">
        <v>0.15</v>
      </c>
      <c r="BW234" s="38">
        <v>0.1</v>
      </c>
      <c r="BX234" s="38">
        <v>0.25</v>
      </c>
      <c r="DY234" s="56" t="s">
        <v>1290</v>
      </c>
    </row>
    <row r="235" spans="72:129" ht="15" customHeight="1" x14ac:dyDescent="0.2">
      <c r="BT235" s="41" t="s">
        <v>489</v>
      </c>
      <c r="BU235" s="41" t="s">
        <v>166</v>
      </c>
      <c r="BV235" s="38">
        <v>0.15</v>
      </c>
      <c r="BW235" s="38">
        <v>0.1</v>
      </c>
      <c r="BX235" s="38">
        <v>0.25</v>
      </c>
      <c r="DY235" s="56" t="s">
        <v>1290</v>
      </c>
    </row>
    <row r="236" spans="72:129" ht="15" customHeight="1" x14ac:dyDescent="0.2">
      <c r="BT236" s="41" t="s">
        <v>452</v>
      </c>
      <c r="BU236" s="41" t="s">
        <v>166</v>
      </c>
      <c r="BV236" s="38">
        <v>0.15</v>
      </c>
      <c r="BW236" s="38">
        <v>0.1</v>
      </c>
      <c r="BX236" s="38">
        <v>0.25</v>
      </c>
      <c r="DY236" s="56" t="s">
        <v>1290</v>
      </c>
    </row>
    <row r="237" spans="72:129" ht="15" customHeight="1" x14ac:dyDescent="0.2">
      <c r="BT237" s="41" t="s">
        <v>490</v>
      </c>
      <c r="BU237" s="41" t="s">
        <v>166</v>
      </c>
      <c r="BV237" s="38">
        <v>0.15</v>
      </c>
      <c r="BW237" s="38">
        <v>0.1</v>
      </c>
      <c r="BX237" s="38">
        <v>0.25</v>
      </c>
      <c r="DY237" s="56" t="s">
        <v>1290</v>
      </c>
    </row>
    <row r="238" spans="72:129" ht="15" customHeight="1" x14ac:dyDescent="0.2">
      <c r="BT238" s="41" t="s">
        <v>725</v>
      </c>
      <c r="BU238" s="41" t="s">
        <v>166</v>
      </c>
      <c r="BV238" s="38">
        <v>0.15</v>
      </c>
      <c r="BW238" s="38">
        <v>0.1</v>
      </c>
      <c r="BX238" s="38">
        <v>0.25</v>
      </c>
      <c r="DY238" s="56" t="s">
        <v>1290</v>
      </c>
    </row>
    <row r="239" spans="72:129" ht="15" customHeight="1" x14ac:dyDescent="0.2">
      <c r="BT239" s="41" t="s">
        <v>491</v>
      </c>
      <c r="BU239" s="41" t="s">
        <v>166</v>
      </c>
      <c r="BV239" s="38">
        <v>0.15</v>
      </c>
      <c r="BW239" s="38">
        <v>0.1</v>
      </c>
      <c r="BX239" s="38">
        <v>0.25</v>
      </c>
      <c r="DY239" s="56" t="s">
        <v>1290</v>
      </c>
    </row>
    <row r="240" spans="72:129" ht="15" customHeight="1" x14ac:dyDescent="0.2">
      <c r="BT240" s="41" t="s">
        <v>492</v>
      </c>
      <c r="BU240" s="41" t="s">
        <v>166</v>
      </c>
      <c r="BV240" s="38">
        <v>0.15</v>
      </c>
      <c r="BW240" s="38">
        <v>0.1</v>
      </c>
      <c r="BX240" s="38">
        <v>0.25</v>
      </c>
      <c r="DY240" s="56" t="s">
        <v>1290</v>
      </c>
    </row>
    <row r="241" spans="72:129" ht="15" customHeight="1" x14ac:dyDescent="0.2">
      <c r="BT241" s="41" t="s">
        <v>493</v>
      </c>
      <c r="BU241" s="41" t="s">
        <v>370</v>
      </c>
      <c r="BV241" s="38">
        <v>0.15</v>
      </c>
      <c r="BW241" s="38">
        <v>0.1</v>
      </c>
      <c r="BX241" s="38">
        <v>0.25</v>
      </c>
      <c r="DY241" s="56" t="s">
        <v>1290</v>
      </c>
    </row>
    <row r="242" spans="72:129" ht="15" customHeight="1" x14ac:dyDescent="0.2">
      <c r="BT242" s="41" t="s">
        <v>494</v>
      </c>
      <c r="BU242" s="41" t="s">
        <v>370</v>
      </c>
      <c r="BV242" s="38">
        <v>0.15</v>
      </c>
      <c r="BW242" s="38">
        <v>0.1</v>
      </c>
      <c r="BX242" s="38">
        <v>0.25</v>
      </c>
      <c r="DY242" s="56" t="s">
        <v>1290</v>
      </c>
    </row>
    <row r="243" spans="72:129" ht="15" customHeight="1" x14ac:dyDescent="0.2">
      <c r="BT243" s="41" t="s">
        <v>495</v>
      </c>
      <c r="BU243" s="41" t="s">
        <v>370</v>
      </c>
      <c r="BV243" s="38">
        <v>0.15</v>
      </c>
      <c r="BW243" s="38">
        <v>0.1</v>
      </c>
      <c r="BX243" s="38">
        <v>0.25</v>
      </c>
      <c r="DY243" s="56" t="s">
        <v>1290</v>
      </c>
    </row>
    <row r="244" spans="72:129" ht="15" customHeight="1" x14ac:dyDescent="0.2">
      <c r="BT244" s="41" t="s">
        <v>496</v>
      </c>
      <c r="BU244" s="41" t="s">
        <v>370</v>
      </c>
      <c r="BV244" s="38">
        <v>0.15</v>
      </c>
      <c r="BW244" s="38">
        <v>0.1</v>
      </c>
      <c r="BX244" s="38">
        <v>0.25</v>
      </c>
      <c r="DY244" s="56" t="s">
        <v>1290</v>
      </c>
    </row>
    <row r="245" spans="72:129" ht="15" customHeight="1" x14ac:dyDescent="0.2">
      <c r="BT245" s="41" t="s">
        <v>497</v>
      </c>
      <c r="BU245" s="41" t="s">
        <v>370</v>
      </c>
      <c r="BV245" s="38">
        <v>0.15</v>
      </c>
      <c r="BW245" s="38">
        <v>0.1</v>
      </c>
      <c r="BX245" s="38">
        <v>0.25</v>
      </c>
      <c r="DY245" s="56" t="s">
        <v>1290</v>
      </c>
    </row>
    <row r="246" spans="72:129" ht="15" customHeight="1" x14ac:dyDescent="0.2">
      <c r="BT246" s="41" t="s">
        <v>498</v>
      </c>
      <c r="BU246" s="41" t="s">
        <v>370</v>
      </c>
      <c r="BV246" s="38">
        <v>0.15</v>
      </c>
      <c r="BW246" s="38">
        <v>0.1</v>
      </c>
      <c r="BX246" s="38">
        <v>0.25</v>
      </c>
      <c r="DY246" s="56" t="s">
        <v>1290</v>
      </c>
    </row>
    <row r="247" spans="72:129" ht="15" customHeight="1" x14ac:dyDescent="0.2">
      <c r="BT247" s="41" t="s">
        <v>726</v>
      </c>
      <c r="BU247" s="41" t="s">
        <v>370</v>
      </c>
      <c r="BV247" s="38">
        <v>0.15</v>
      </c>
      <c r="BW247" s="38">
        <v>0.1</v>
      </c>
      <c r="BX247" s="38">
        <v>0.25</v>
      </c>
      <c r="DY247" s="56" t="s">
        <v>1290</v>
      </c>
    </row>
    <row r="248" spans="72:129" ht="15" customHeight="1" x14ac:dyDescent="0.2">
      <c r="BT248" s="41" t="s">
        <v>499</v>
      </c>
      <c r="BU248" s="41" t="s">
        <v>370</v>
      </c>
      <c r="BV248" s="38">
        <v>0.15</v>
      </c>
      <c r="BW248" s="38">
        <v>0.1</v>
      </c>
      <c r="BX248" s="38">
        <v>0.25</v>
      </c>
      <c r="DY248" s="56" t="s">
        <v>1290</v>
      </c>
    </row>
    <row r="249" spans="72:129" ht="15" customHeight="1" x14ac:dyDescent="0.2">
      <c r="BT249" s="41" t="s">
        <v>500</v>
      </c>
      <c r="BU249" s="41" t="s">
        <v>370</v>
      </c>
      <c r="BV249" s="38">
        <v>0.15</v>
      </c>
      <c r="BW249" s="38">
        <v>0.1</v>
      </c>
      <c r="BX249" s="38">
        <v>0.25</v>
      </c>
      <c r="DY249" s="56" t="s">
        <v>1290</v>
      </c>
    </row>
    <row r="250" spans="72:129" ht="15" customHeight="1" x14ac:dyDescent="0.2">
      <c r="BT250" s="41" t="s">
        <v>1569</v>
      </c>
      <c r="BU250" s="41" t="s">
        <v>166</v>
      </c>
      <c r="BV250" s="38">
        <v>0.15</v>
      </c>
      <c r="BW250" s="38">
        <v>0.1</v>
      </c>
      <c r="BX250" s="38">
        <v>0.25</v>
      </c>
      <c r="DY250" s="56" t="s">
        <v>1661</v>
      </c>
    </row>
    <row r="251" spans="72:129" ht="15" customHeight="1" x14ac:dyDescent="0.2">
      <c r="BT251" s="41" t="s">
        <v>1570</v>
      </c>
      <c r="BU251" s="41" t="s">
        <v>166</v>
      </c>
      <c r="BV251" s="38">
        <v>0.15</v>
      </c>
      <c r="BW251" s="38">
        <v>0.1</v>
      </c>
      <c r="BX251" s="38">
        <v>0.25</v>
      </c>
      <c r="DY251" s="56" t="s">
        <v>1661</v>
      </c>
    </row>
    <row r="252" spans="72:129" ht="15" customHeight="1" x14ac:dyDescent="0.2">
      <c r="BT252" s="41" t="s">
        <v>1571</v>
      </c>
      <c r="BU252" s="41" t="s">
        <v>166</v>
      </c>
      <c r="BV252" s="38">
        <v>0.15</v>
      </c>
      <c r="BW252" s="38">
        <v>0.1</v>
      </c>
      <c r="BX252" s="38">
        <v>0.25</v>
      </c>
      <c r="DY252" s="56" t="s">
        <v>1661</v>
      </c>
    </row>
    <row r="253" spans="72:129" ht="15" customHeight="1" x14ac:dyDescent="0.2">
      <c r="BT253" s="41" t="s">
        <v>1572</v>
      </c>
      <c r="BU253" s="41" t="s">
        <v>166</v>
      </c>
      <c r="BV253" s="38">
        <v>0.15</v>
      </c>
      <c r="BW253" s="38">
        <v>0.1</v>
      </c>
      <c r="BX253" s="38">
        <v>0.25</v>
      </c>
      <c r="DY253" s="56" t="s">
        <v>1661</v>
      </c>
    </row>
    <row r="254" spans="72:129" ht="15" customHeight="1" x14ac:dyDescent="0.2">
      <c r="BT254" s="41" t="s">
        <v>1573</v>
      </c>
      <c r="BU254" s="41" t="s">
        <v>166</v>
      </c>
      <c r="BV254" s="38">
        <v>0.15</v>
      </c>
      <c r="BW254" s="38">
        <v>0.1</v>
      </c>
      <c r="BX254" s="38">
        <v>0.25</v>
      </c>
      <c r="DY254" s="56" t="s">
        <v>1661</v>
      </c>
    </row>
    <row r="255" spans="72:129" ht="15" customHeight="1" x14ac:dyDescent="0.2">
      <c r="BT255" s="41" t="s">
        <v>1574</v>
      </c>
      <c r="BU255" s="41" t="s">
        <v>166</v>
      </c>
      <c r="BV255" s="38">
        <v>0.15</v>
      </c>
      <c r="BW255" s="38">
        <v>0.1</v>
      </c>
      <c r="BX255" s="38">
        <v>0.25</v>
      </c>
      <c r="DY255" s="56" t="s">
        <v>1661</v>
      </c>
    </row>
    <row r="256" spans="72:129" ht="15" customHeight="1" x14ac:dyDescent="0.2">
      <c r="BT256" s="41" t="s">
        <v>1575</v>
      </c>
      <c r="BU256" s="41" t="s">
        <v>166</v>
      </c>
      <c r="BV256" s="38">
        <v>0.15</v>
      </c>
      <c r="BW256" s="38">
        <v>0.1</v>
      </c>
      <c r="BX256" s="38">
        <v>0.25</v>
      </c>
      <c r="DY256" s="56" t="s">
        <v>1661</v>
      </c>
    </row>
    <row r="257" spans="72:129" ht="15" customHeight="1" x14ac:dyDescent="0.2">
      <c r="BT257" s="41" t="s">
        <v>1576</v>
      </c>
      <c r="BU257" s="41" t="s">
        <v>166</v>
      </c>
      <c r="BV257" s="38">
        <v>0.15</v>
      </c>
      <c r="BW257" s="38">
        <v>0.1</v>
      </c>
      <c r="BX257" s="38">
        <v>0.25</v>
      </c>
      <c r="DY257" s="56" t="s">
        <v>1661</v>
      </c>
    </row>
    <row r="258" spans="72:129" ht="15" customHeight="1" x14ac:dyDescent="0.2">
      <c r="BT258" s="41" t="s">
        <v>1577</v>
      </c>
      <c r="BU258" s="41" t="s">
        <v>166</v>
      </c>
      <c r="BV258" s="38">
        <v>0.15</v>
      </c>
      <c r="BW258" s="38">
        <v>0.1</v>
      </c>
      <c r="BX258" s="38">
        <v>0.25</v>
      </c>
      <c r="DY258" s="56" t="s">
        <v>1661</v>
      </c>
    </row>
    <row r="259" spans="72:129" ht="15" customHeight="1" x14ac:dyDescent="0.2">
      <c r="BT259" s="41" t="s">
        <v>1578</v>
      </c>
      <c r="BU259" s="41" t="s">
        <v>166</v>
      </c>
      <c r="BV259" s="38">
        <v>0.15</v>
      </c>
      <c r="BW259" s="38">
        <v>0.1</v>
      </c>
      <c r="BX259" s="38">
        <v>0.25</v>
      </c>
      <c r="DY259" s="56" t="s">
        <v>1661</v>
      </c>
    </row>
    <row r="260" spans="72:129" ht="15" customHeight="1" x14ac:dyDescent="0.2">
      <c r="BT260" s="41" t="s">
        <v>501</v>
      </c>
      <c r="BU260" s="41" t="s">
        <v>370</v>
      </c>
      <c r="BV260" s="38">
        <v>0.15</v>
      </c>
      <c r="BW260" s="38">
        <v>0.1</v>
      </c>
      <c r="BX260" s="38">
        <v>0.25</v>
      </c>
      <c r="DY260" s="56" t="s">
        <v>1289</v>
      </c>
    </row>
    <row r="261" spans="72:129" ht="15" customHeight="1" x14ac:dyDescent="0.2">
      <c r="BT261" s="41" t="s">
        <v>502</v>
      </c>
      <c r="BU261" s="41" t="s">
        <v>370</v>
      </c>
      <c r="BV261" s="38">
        <v>0.15</v>
      </c>
      <c r="BW261" s="38">
        <v>0.1</v>
      </c>
      <c r="BX261" s="38">
        <v>0.25</v>
      </c>
      <c r="DY261" s="56" t="s">
        <v>1289</v>
      </c>
    </row>
    <row r="262" spans="72:129" ht="15" customHeight="1" x14ac:dyDescent="0.2">
      <c r="BT262" s="41" t="s">
        <v>503</v>
      </c>
      <c r="BU262" s="41" t="s">
        <v>370</v>
      </c>
      <c r="BV262" s="38">
        <v>0.15</v>
      </c>
      <c r="BW262" s="38">
        <v>0.1</v>
      </c>
      <c r="BX262" s="38">
        <v>0.25</v>
      </c>
      <c r="DY262" s="56" t="s">
        <v>1289</v>
      </c>
    </row>
    <row r="263" spans="72:129" ht="15" customHeight="1" x14ac:dyDescent="0.2">
      <c r="BT263" s="41" t="s">
        <v>504</v>
      </c>
      <c r="BU263" s="41" t="s">
        <v>370</v>
      </c>
      <c r="BV263" s="38">
        <v>0.15</v>
      </c>
      <c r="BW263" s="38">
        <v>0.1</v>
      </c>
      <c r="BX263" s="38">
        <v>0.25</v>
      </c>
      <c r="DY263" s="56" t="s">
        <v>1289</v>
      </c>
    </row>
    <row r="264" spans="72:129" ht="15" customHeight="1" x14ac:dyDescent="0.2">
      <c r="BT264" s="41" t="s">
        <v>505</v>
      </c>
      <c r="BU264" s="41" t="s">
        <v>370</v>
      </c>
      <c r="BV264" s="38">
        <v>0.15</v>
      </c>
      <c r="BW264" s="38">
        <v>0.1</v>
      </c>
      <c r="BX264" s="38">
        <v>0.25</v>
      </c>
      <c r="DY264" s="56" t="s">
        <v>1289</v>
      </c>
    </row>
    <row r="265" spans="72:129" ht="15" customHeight="1" x14ac:dyDescent="0.2">
      <c r="BT265" s="41" t="s">
        <v>506</v>
      </c>
      <c r="BU265" s="41" t="s">
        <v>370</v>
      </c>
      <c r="BV265" s="38">
        <v>0.15</v>
      </c>
      <c r="BW265" s="38">
        <v>0.1</v>
      </c>
      <c r="BX265" s="38">
        <v>0.25</v>
      </c>
      <c r="DY265" s="56" t="s">
        <v>1289</v>
      </c>
    </row>
    <row r="266" spans="72:129" ht="15" customHeight="1" x14ac:dyDescent="0.2">
      <c r="BT266" s="41" t="s">
        <v>507</v>
      </c>
      <c r="BU266" s="41" t="s">
        <v>370</v>
      </c>
      <c r="BV266" s="38">
        <v>0.15</v>
      </c>
      <c r="BW266" s="38">
        <v>0.1</v>
      </c>
      <c r="BX266" s="38">
        <v>0.25</v>
      </c>
      <c r="DY266" s="56" t="s">
        <v>1289</v>
      </c>
    </row>
    <row r="267" spans="72:129" ht="15" customHeight="1" x14ac:dyDescent="0.2">
      <c r="BT267" s="41" t="s">
        <v>508</v>
      </c>
      <c r="BU267" s="41" t="s">
        <v>370</v>
      </c>
      <c r="BV267" s="38">
        <v>0.15</v>
      </c>
      <c r="BW267" s="38">
        <v>0.1</v>
      </c>
      <c r="BX267" s="38">
        <v>0.25</v>
      </c>
      <c r="DY267" s="56" t="s">
        <v>1289</v>
      </c>
    </row>
    <row r="268" spans="72:129" ht="15" customHeight="1" x14ac:dyDescent="0.2">
      <c r="BT268" s="41" t="s">
        <v>509</v>
      </c>
      <c r="BU268" s="41" t="s">
        <v>370</v>
      </c>
      <c r="BV268" s="38">
        <v>0.15</v>
      </c>
      <c r="BW268" s="38">
        <v>0.1</v>
      </c>
      <c r="BX268" s="38">
        <v>0.25</v>
      </c>
      <c r="DY268" s="56" t="s">
        <v>1289</v>
      </c>
    </row>
    <row r="269" spans="72:129" ht="15" customHeight="1" x14ac:dyDescent="0.2">
      <c r="BT269" s="41" t="s">
        <v>510</v>
      </c>
      <c r="BU269" s="41" t="s">
        <v>370</v>
      </c>
      <c r="BV269" s="38">
        <v>0.15</v>
      </c>
      <c r="BW269" s="38">
        <v>0.1</v>
      </c>
      <c r="BX269" s="38">
        <v>0.25</v>
      </c>
      <c r="DY269" s="56" t="s">
        <v>1289</v>
      </c>
    </row>
    <row r="270" spans="72:129" ht="15" customHeight="1" x14ac:dyDescent="0.2">
      <c r="BT270" s="41" t="s">
        <v>511</v>
      </c>
      <c r="BU270" s="41" t="s">
        <v>370</v>
      </c>
      <c r="BV270" s="38">
        <v>0.15</v>
      </c>
      <c r="BW270" s="38">
        <v>0.1</v>
      </c>
      <c r="BX270" s="38">
        <v>0.25</v>
      </c>
      <c r="DY270" s="56" t="s">
        <v>1289</v>
      </c>
    </row>
    <row r="271" spans="72:129" ht="15" customHeight="1" x14ac:dyDescent="0.2">
      <c r="BT271" s="41" t="s">
        <v>512</v>
      </c>
      <c r="BU271" s="41" t="s">
        <v>370</v>
      </c>
      <c r="BV271" s="38">
        <v>0.15</v>
      </c>
      <c r="BW271" s="38">
        <v>0.1</v>
      </c>
      <c r="BX271" s="38">
        <v>0.25</v>
      </c>
      <c r="DY271" s="56" t="s">
        <v>1289</v>
      </c>
    </row>
    <row r="272" spans="72:129" ht="15" customHeight="1" x14ac:dyDescent="0.2">
      <c r="BT272" s="41" t="s">
        <v>513</v>
      </c>
      <c r="BU272" s="41" t="s">
        <v>370</v>
      </c>
      <c r="BV272" s="38">
        <v>0.15</v>
      </c>
      <c r="BW272" s="38">
        <v>0.1</v>
      </c>
      <c r="BX272" s="38">
        <v>0.25</v>
      </c>
      <c r="DY272" s="56" t="s">
        <v>1289</v>
      </c>
    </row>
    <row r="273" spans="72:129" ht="15" customHeight="1" x14ac:dyDescent="0.2">
      <c r="BT273" s="41" t="s">
        <v>514</v>
      </c>
      <c r="BU273" s="41" t="s">
        <v>370</v>
      </c>
      <c r="BV273" s="38">
        <v>0.15</v>
      </c>
      <c r="BW273" s="38">
        <v>0.1</v>
      </c>
      <c r="BX273" s="38">
        <v>0.25</v>
      </c>
      <c r="DY273" s="56" t="s">
        <v>1289</v>
      </c>
    </row>
    <row r="274" spans="72:129" ht="15" customHeight="1" x14ac:dyDescent="0.2">
      <c r="BT274" s="41" t="s">
        <v>515</v>
      </c>
      <c r="BU274" s="41" t="s">
        <v>370</v>
      </c>
      <c r="BV274" s="38">
        <v>0.15</v>
      </c>
      <c r="BW274" s="38">
        <v>0.1</v>
      </c>
      <c r="BX274" s="38">
        <v>0.25</v>
      </c>
      <c r="DY274" s="56" t="s">
        <v>1289</v>
      </c>
    </row>
    <row r="275" spans="72:129" ht="15" customHeight="1" x14ac:dyDescent="0.2">
      <c r="BT275" s="41" t="s">
        <v>516</v>
      </c>
      <c r="BU275" s="41" t="s">
        <v>370</v>
      </c>
      <c r="BV275" s="38">
        <v>0.15</v>
      </c>
      <c r="BW275" s="38">
        <v>0.1</v>
      </c>
      <c r="BX275" s="38">
        <v>0.25</v>
      </c>
      <c r="DY275" s="56" t="s">
        <v>1289</v>
      </c>
    </row>
    <row r="276" spans="72:129" ht="15" customHeight="1" x14ac:dyDescent="0.2">
      <c r="BT276" s="41" t="s">
        <v>517</v>
      </c>
      <c r="BU276" s="41" t="s">
        <v>370</v>
      </c>
      <c r="BV276" s="38">
        <v>0.15</v>
      </c>
      <c r="BW276" s="38">
        <v>0.1</v>
      </c>
      <c r="BX276" s="38">
        <v>0.25</v>
      </c>
      <c r="DY276" s="56" t="s">
        <v>1289</v>
      </c>
    </row>
    <row r="277" spans="72:129" ht="15" customHeight="1" x14ac:dyDescent="0.2">
      <c r="BT277" s="41" t="s">
        <v>518</v>
      </c>
      <c r="BU277" s="41" t="s">
        <v>370</v>
      </c>
      <c r="BV277" s="38">
        <v>0.15</v>
      </c>
      <c r="BW277" s="38">
        <v>0.1</v>
      </c>
      <c r="BX277" s="38">
        <v>0.25</v>
      </c>
      <c r="DY277" s="56" t="s">
        <v>1289</v>
      </c>
    </row>
    <row r="278" spans="72:129" ht="15" customHeight="1" x14ac:dyDescent="0.2">
      <c r="BT278" s="41" t="s">
        <v>519</v>
      </c>
      <c r="BU278" s="41" t="s">
        <v>370</v>
      </c>
      <c r="BV278" s="38">
        <v>0.15</v>
      </c>
      <c r="BW278" s="38">
        <v>0.1</v>
      </c>
      <c r="BX278" s="38">
        <v>0.25</v>
      </c>
      <c r="DY278" s="56" t="s">
        <v>1289</v>
      </c>
    </row>
    <row r="279" spans="72:129" ht="15" customHeight="1" x14ac:dyDescent="0.2">
      <c r="BT279" s="41" t="s">
        <v>520</v>
      </c>
      <c r="BU279" s="41" t="s">
        <v>370</v>
      </c>
      <c r="BV279" s="38">
        <v>0.15</v>
      </c>
      <c r="BW279" s="38">
        <v>0.1</v>
      </c>
      <c r="BX279" s="38">
        <v>0.25</v>
      </c>
      <c r="DY279" s="56" t="s">
        <v>1289</v>
      </c>
    </row>
    <row r="280" spans="72:129" ht="15" customHeight="1" x14ac:dyDescent="0.2">
      <c r="BT280" s="41" t="s">
        <v>521</v>
      </c>
      <c r="BU280" s="41" t="s">
        <v>166</v>
      </c>
      <c r="BV280" s="38">
        <v>0.15</v>
      </c>
      <c r="BW280" s="38">
        <v>0.1</v>
      </c>
      <c r="BX280" s="38">
        <v>0.25</v>
      </c>
      <c r="DY280" s="56" t="s">
        <v>1289</v>
      </c>
    </row>
    <row r="281" spans="72:129" ht="15" customHeight="1" x14ac:dyDescent="0.2">
      <c r="BT281" s="41" t="s">
        <v>522</v>
      </c>
      <c r="BU281" s="41" t="s">
        <v>166</v>
      </c>
      <c r="BV281" s="38">
        <v>0.15</v>
      </c>
      <c r="BW281" s="38">
        <v>0.1</v>
      </c>
      <c r="BX281" s="38">
        <v>0.25</v>
      </c>
      <c r="DY281" s="56" t="s">
        <v>1289</v>
      </c>
    </row>
    <row r="282" spans="72:129" ht="15" customHeight="1" x14ac:dyDescent="0.2">
      <c r="BT282" s="41" t="s">
        <v>523</v>
      </c>
      <c r="BU282" s="41" t="s">
        <v>166</v>
      </c>
      <c r="BV282" s="38">
        <v>0.15</v>
      </c>
      <c r="BW282" s="38">
        <v>0.1</v>
      </c>
      <c r="BX282" s="38">
        <v>0.25</v>
      </c>
      <c r="DY282" s="56" t="s">
        <v>1289</v>
      </c>
    </row>
    <row r="283" spans="72:129" ht="15" customHeight="1" x14ac:dyDescent="0.2">
      <c r="BT283" s="41" t="s">
        <v>524</v>
      </c>
      <c r="BU283" s="41" t="s">
        <v>166</v>
      </c>
      <c r="BV283" s="38">
        <v>0.15</v>
      </c>
      <c r="BW283" s="38">
        <v>0.1</v>
      </c>
      <c r="BX283" s="38">
        <v>0.25</v>
      </c>
      <c r="DY283" s="56" t="s">
        <v>1289</v>
      </c>
    </row>
    <row r="284" spans="72:129" ht="15" customHeight="1" x14ac:dyDescent="0.2">
      <c r="BT284" s="41" t="s">
        <v>525</v>
      </c>
      <c r="BU284" s="41" t="s">
        <v>166</v>
      </c>
      <c r="BV284" s="38">
        <v>0.15</v>
      </c>
      <c r="BW284" s="38">
        <v>0.1</v>
      </c>
      <c r="BX284" s="38">
        <v>0.25</v>
      </c>
      <c r="DY284" s="56" t="s">
        <v>1289</v>
      </c>
    </row>
    <row r="285" spans="72:129" ht="15" customHeight="1" x14ac:dyDescent="0.2">
      <c r="BT285" s="41" t="s">
        <v>526</v>
      </c>
      <c r="BU285" s="41" t="s">
        <v>166</v>
      </c>
      <c r="BV285" s="38">
        <v>0.15</v>
      </c>
      <c r="BW285" s="38">
        <v>0.1</v>
      </c>
      <c r="BX285" s="38">
        <v>0.25</v>
      </c>
      <c r="DY285" s="56" t="s">
        <v>1289</v>
      </c>
    </row>
    <row r="286" spans="72:129" ht="15" customHeight="1" x14ac:dyDescent="0.2">
      <c r="BT286" s="41" t="s">
        <v>527</v>
      </c>
      <c r="BU286" s="41" t="s">
        <v>166</v>
      </c>
      <c r="BV286" s="38">
        <v>0.15</v>
      </c>
      <c r="BW286" s="38">
        <v>0.1</v>
      </c>
      <c r="BX286" s="38">
        <v>0.25</v>
      </c>
      <c r="DY286" s="56" t="s">
        <v>1289</v>
      </c>
    </row>
    <row r="287" spans="72:129" ht="15" customHeight="1" x14ac:dyDescent="0.2">
      <c r="BT287" s="41" t="s">
        <v>528</v>
      </c>
      <c r="BU287" s="41" t="s">
        <v>166</v>
      </c>
      <c r="BV287" s="38">
        <v>0.15</v>
      </c>
      <c r="BW287" s="38">
        <v>0.1</v>
      </c>
      <c r="BX287" s="38">
        <v>0.25</v>
      </c>
      <c r="DY287" s="56" t="s">
        <v>1289</v>
      </c>
    </row>
    <row r="288" spans="72:129" ht="15" customHeight="1" x14ac:dyDescent="0.2">
      <c r="BT288" s="41" t="s">
        <v>529</v>
      </c>
      <c r="BU288" s="41" t="s">
        <v>166</v>
      </c>
      <c r="BV288" s="38">
        <v>0.15</v>
      </c>
      <c r="BW288" s="38">
        <v>0.1</v>
      </c>
      <c r="BX288" s="38">
        <v>0.25</v>
      </c>
      <c r="DY288" s="56" t="s">
        <v>1289</v>
      </c>
    </row>
    <row r="289" spans="72:129" ht="15" customHeight="1" x14ac:dyDescent="0.2">
      <c r="BT289" s="41" t="s">
        <v>530</v>
      </c>
      <c r="BU289" s="41" t="s">
        <v>166</v>
      </c>
      <c r="BV289" s="38">
        <v>0.15</v>
      </c>
      <c r="BW289" s="38">
        <v>0.1</v>
      </c>
      <c r="BX289" s="38">
        <v>0.25</v>
      </c>
      <c r="DY289" s="56" t="s">
        <v>1289</v>
      </c>
    </row>
    <row r="290" spans="72:129" ht="15" customHeight="1" x14ac:dyDescent="0.2">
      <c r="BT290" s="41" t="s">
        <v>1284</v>
      </c>
      <c r="BU290" s="41" t="s">
        <v>370</v>
      </c>
      <c r="BV290" s="38">
        <v>0.15</v>
      </c>
      <c r="BW290" s="38">
        <v>0.1</v>
      </c>
      <c r="BX290" s="38">
        <v>0.25</v>
      </c>
      <c r="DY290" s="56" t="s">
        <v>1662</v>
      </c>
    </row>
    <row r="291" spans="72:129" ht="15" customHeight="1" x14ac:dyDescent="0.2">
      <c r="BT291" s="41" t="s">
        <v>1283</v>
      </c>
      <c r="BU291" s="41" t="s">
        <v>370</v>
      </c>
      <c r="BV291" s="38">
        <v>0.15</v>
      </c>
      <c r="BW291" s="38">
        <v>0.1</v>
      </c>
      <c r="BX291" s="38">
        <v>0.25</v>
      </c>
      <c r="DY291" s="56" t="s">
        <v>1662</v>
      </c>
    </row>
    <row r="292" spans="72:129" ht="15" customHeight="1" x14ac:dyDescent="0.2">
      <c r="BT292" s="41" t="s">
        <v>1285</v>
      </c>
      <c r="BU292" s="41" t="s">
        <v>370</v>
      </c>
      <c r="BV292" s="38">
        <v>0.15</v>
      </c>
      <c r="BW292" s="38">
        <v>0.1</v>
      </c>
      <c r="BX292" s="38">
        <v>0.25</v>
      </c>
      <c r="DY292" s="56" t="s">
        <v>1662</v>
      </c>
    </row>
    <row r="293" spans="72:129" ht="15" customHeight="1" x14ac:dyDescent="0.2">
      <c r="BT293" s="41" t="s">
        <v>1286</v>
      </c>
      <c r="BU293" s="41" t="s">
        <v>370</v>
      </c>
      <c r="BV293" s="38">
        <v>0.15</v>
      </c>
      <c r="BW293" s="38">
        <v>0.1</v>
      </c>
      <c r="BX293" s="38">
        <v>0.25</v>
      </c>
      <c r="DY293" s="56" t="s">
        <v>1662</v>
      </c>
    </row>
    <row r="294" spans="72:129" ht="15" customHeight="1" x14ac:dyDescent="0.2">
      <c r="BT294" s="41" t="s">
        <v>1287</v>
      </c>
      <c r="BU294" s="41" t="s">
        <v>370</v>
      </c>
      <c r="BV294" s="38">
        <v>0.15</v>
      </c>
      <c r="BW294" s="38">
        <v>0.1</v>
      </c>
      <c r="BX294" s="38">
        <v>0.25</v>
      </c>
      <c r="DY294" s="56" t="s">
        <v>1662</v>
      </c>
    </row>
    <row r="295" spans="72:129" ht="15" customHeight="1" x14ac:dyDescent="0.2">
      <c r="BT295" s="41" t="s">
        <v>1288</v>
      </c>
      <c r="BU295" s="41" t="s">
        <v>370</v>
      </c>
      <c r="BV295" s="38">
        <v>0.15</v>
      </c>
      <c r="BW295" s="38">
        <v>0.1</v>
      </c>
      <c r="BX295" s="38">
        <v>0.25</v>
      </c>
      <c r="DY295" s="56" t="s">
        <v>1662</v>
      </c>
    </row>
    <row r="296" spans="72:129" ht="15" customHeight="1" x14ac:dyDescent="0.2">
      <c r="BT296" s="41" t="s">
        <v>531</v>
      </c>
      <c r="BU296" s="41" t="s">
        <v>370</v>
      </c>
      <c r="BV296" s="38">
        <v>0.15</v>
      </c>
      <c r="BW296" s="38">
        <v>0.1</v>
      </c>
      <c r="BX296" s="38">
        <v>0.25</v>
      </c>
      <c r="DY296" s="56" t="s">
        <v>1289</v>
      </c>
    </row>
    <row r="297" spans="72:129" ht="15" customHeight="1" x14ac:dyDescent="0.2">
      <c r="BT297" s="41" t="s">
        <v>532</v>
      </c>
      <c r="BU297" s="41" t="s">
        <v>370</v>
      </c>
      <c r="BV297" s="38">
        <v>0.15</v>
      </c>
      <c r="BW297" s="38">
        <v>0.1</v>
      </c>
      <c r="BX297" s="38">
        <v>0.25</v>
      </c>
      <c r="DY297" s="56" t="s">
        <v>1289</v>
      </c>
    </row>
    <row r="298" spans="72:129" ht="15" customHeight="1" x14ac:dyDescent="0.2">
      <c r="BT298" s="41" t="s">
        <v>533</v>
      </c>
      <c r="BU298" s="41" t="s">
        <v>370</v>
      </c>
      <c r="BV298" s="38">
        <v>0.15</v>
      </c>
      <c r="BW298" s="38">
        <v>0.1</v>
      </c>
      <c r="BX298" s="38">
        <v>0.25</v>
      </c>
      <c r="DY298" s="56" t="s">
        <v>1289</v>
      </c>
    </row>
    <row r="299" spans="72:129" ht="15" customHeight="1" x14ac:dyDescent="0.2">
      <c r="BT299" s="41" t="s">
        <v>534</v>
      </c>
      <c r="BU299" s="41" t="s">
        <v>370</v>
      </c>
      <c r="BV299" s="38">
        <v>0.15</v>
      </c>
      <c r="BW299" s="38">
        <v>0.1</v>
      </c>
      <c r="BX299" s="38">
        <v>0.25</v>
      </c>
      <c r="DY299" s="56" t="s">
        <v>1289</v>
      </c>
    </row>
    <row r="300" spans="72:129" ht="15" customHeight="1" x14ac:dyDescent="0.2">
      <c r="BT300" s="41" t="s">
        <v>535</v>
      </c>
      <c r="BU300" s="41" t="s">
        <v>370</v>
      </c>
      <c r="BV300" s="38">
        <v>0.15</v>
      </c>
      <c r="BW300" s="38">
        <v>0.1</v>
      </c>
      <c r="BX300" s="38">
        <v>0.25</v>
      </c>
      <c r="DY300" s="56" t="s">
        <v>1289</v>
      </c>
    </row>
    <row r="301" spans="72:129" ht="15" customHeight="1" x14ac:dyDescent="0.2">
      <c r="BT301" s="41" t="s">
        <v>536</v>
      </c>
      <c r="BU301" s="41" t="s">
        <v>370</v>
      </c>
      <c r="BV301" s="38">
        <v>0.15</v>
      </c>
      <c r="BW301" s="38">
        <v>0.1</v>
      </c>
      <c r="BX301" s="38">
        <v>0.25</v>
      </c>
      <c r="DY301" s="56" t="s">
        <v>1289</v>
      </c>
    </row>
    <row r="302" spans="72:129" ht="15" customHeight="1" x14ac:dyDescent="0.2">
      <c r="BT302" s="41" t="s">
        <v>537</v>
      </c>
      <c r="BU302" s="41" t="s">
        <v>166</v>
      </c>
      <c r="BV302" s="38">
        <v>0.15</v>
      </c>
      <c r="BW302" s="38">
        <v>0.1</v>
      </c>
      <c r="BX302" s="38">
        <v>0.25</v>
      </c>
      <c r="DY302" s="56" t="s">
        <v>1289</v>
      </c>
    </row>
    <row r="303" spans="72:129" ht="15" customHeight="1" x14ac:dyDescent="0.2">
      <c r="BT303" s="41" t="s">
        <v>538</v>
      </c>
      <c r="BU303" s="41" t="s">
        <v>166</v>
      </c>
      <c r="BV303" s="38">
        <v>0.15</v>
      </c>
      <c r="BW303" s="38">
        <v>0.1</v>
      </c>
      <c r="BX303" s="38">
        <v>0.25</v>
      </c>
      <c r="DY303" s="56" t="s">
        <v>1289</v>
      </c>
    </row>
    <row r="304" spans="72:129" ht="15" customHeight="1" x14ac:dyDescent="0.2">
      <c r="BT304" s="41" t="s">
        <v>539</v>
      </c>
      <c r="BU304" s="41" t="s">
        <v>166</v>
      </c>
      <c r="BV304" s="38">
        <v>0.15</v>
      </c>
      <c r="BW304" s="38">
        <v>0.1</v>
      </c>
      <c r="BX304" s="38">
        <v>0.25</v>
      </c>
      <c r="DY304" s="56" t="s">
        <v>1289</v>
      </c>
    </row>
    <row r="305" spans="72:129" ht="15" customHeight="1" x14ac:dyDescent="0.2">
      <c r="BT305" s="41" t="s">
        <v>540</v>
      </c>
      <c r="BU305" s="41" t="s">
        <v>166</v>
      </c>
      <c r="BV305" s="38">
        <v>0.15</v>
      </c>
      <c r="BW305" s="38">
        <v>0.1</v>
      </c>
      <c r="BX305" s="38">
        <v>0.25</v>
      </c>
      <c r="DY305" s="56" t="s">
        <v>1289</v>
      </c>
    </row>
    <row r="306" spans="72:129" ht="15" customHeight="1" x14ac:dyDescent="0.2">
      <c r="BT306" s="41" t="s">
        <v>541</v>
      </c>
      <c r="BU306" s="41" t="s">
        <v>166</v>
      </c>
      <c r="BV306" s="38">
        <v>0.15</v>
      </c>
      <c r="BW306" s="38">
        <v>0.1</v>
      </c>
      <c r="BX306" s="38">
        <v>0.25</v>
      </c>
      <c r="DY306" s="56" t="s">
        <v>1289</v>
      </c>
    </row>
    <row r="307" spans="72:129" ht="15" customHeight="1" x14ac:dyDescent="0.2">
      <c r="BT307" s="41" t="s">
        <v>542</v>
      </c>
      <c r="BU307" s="41" t="s">
        <v>166</v>
      </c>
      <c r="BV307" s="38">
        <v>0.15</v>
      </c>
      <c r="BW307" s="38">
        <v>0.1</v>
      </c>
      <c r="BX307" s="38">
        <v>0.25</v>
      </c>
      <c r="DY307" s="56" t="s">
        <v>1289</v>
      </c>
    </row>
    <row r="308" spans="72:129" ht="15" customHeight="1" x14ac:dyDescent="0.2">
      <c r="BT308" s="41" t="s">
        <v>543</v>
      </c>
      <c r="BU308" s="41" t="s">
        <v>166</v>
      </c>
      <c r="BV308" s="38">
        <v>0.15</v>
      </c>
      <c r="BW308" s="38">
        <v>0.1</v>
      </c>
      <c r="BX308" s="38">
        <v>0.25</v>
      </c>
      <c r="DY308" s="56" t="s">
        <v>1289</v>
      </c>
    </row>
    <row r="309" spans="72:129" ht="15" customHeight="1" x14ac:dyDescent="0.2">
      <c r="BT309" s="41" t="s">
        <v>544</v>
      </c>
      <c r="BU309" s="41" t="s">
        <v>166</v>
      </c>
      <c r="BV309" s="38">
        <v>0.15</v>
      </c>
      <c r="BW309" s="38">
        <v>0.1</v>
      </c>
      <c r="BX309" s="38">
        <v>0.25</v>
      </c>
      <c r="DY309" s="56" t="s">
        <v>1289</v>
      </c>
    </row>
    <row r="310" spans="72:129" ht="15" customHeight="1" x14ac:dyDescent="0.2">
      <c r="BT310" s="41" t="s">
        <v>545</v>
      </c>
      <c r="BU310" s="41" t="s">
        <v>166</v>
      </c>
      <c r="BV310" s="38">
        <v>0.15</v>
      </c>
      <c r="BW310" s="38">
        <v>0.1</v>
      </c>
      <c r="BX310" s="38">
        <v>0.25</v>
      </c>
      <c r="DY310" s="56" t="s">
        <v>1289</v>
      </c>
    </row>
    <row r="311" spans="72:129" ht="15" customHeight="1" x14ac:dyDescent="0.2">
      <c r="BT311" s="41" t="s">
        <v>546</v>
      </c>
      <c r="BU311" s="41" t="s">
        <v>166</v>
      </c>
      <c r="BV311" s="38">
        <v>0.15</v>
      </c>
      <c r="BW311" s="38">
        <v>0.1</v>
      </c>
      <c r="BX311" s="38">
        <v>0.25</v>
      </c>
      <c r="DY311" s="56" t="s">
        <v>1289</v>
      </c>
    </row>
    <row r="312" spans="72:129" ht="15" customHeight="1" x14ac:dyDescent="0.2">
      <c r="BT312" s="41" t="s">
        <v>547</v>
      </c>
      <c r="BU312" s="41" t="s">
        <v>166</v>
      </c>
      <c r="BV312" s="38">
        <v>0.15</v>
      </c>
      <c r="BW312" s="38">
        <v>0.1</v>
      </c>
      <c r="BX312" s="38">
        <v>0.25</v>
      </c>
      <c r="DY312" s="56" t="s">
        <v>1289</v>
      </c>
    </row>
    <row r="313" spans="72:129" ht="15" customHeight="1" x14ac:dyDescent="0.2">
      <c r="BT313" s="41" t="s">
        <v>548</v>
      </c>
      <c r="BU313" s="41" t="s">
        <v>166</v>
      </c>
      <c r="BV313" s="38">
        <v>0.15</v>
      </c>
      <c r="BW313" s="38">
        <v>0.1</v>
      </c>
      <c r="BX313" s="38">
        <v>0.25</v>
      </c>
      <c r="DY313" s="56" t="s">
        <v>1289</v>
      </c>
    </row>
    <row r="314" spans="72:129" ht="15" customHeight="1" x14ac:dyDescent="0.2">
      <c r="BT314" s="41" t="s">
        <v>1208</v>
      </c>
      <c r="BU314" s="41" t="s">
        <v>448</v>
      </c>
      <c r="BV314" s="38">
        <v>0.15</v>
      </c>
      <c r="BW314" s="38">
        <v>0.1</v>
      </c>
      <c r="BX314" s="38">
        <v>0.25</v>
      </c>
      <c r="DY314" s="56" t="s">
        <v>1289</v>
      </c>
    </row>
    <row r="315" spans="72:129" ht="15" customHeight="1" x14ac:dyDescent="0.2">
      <c r="BT315" s="41" t="s">
        <v>1079</v>
      </c>
      <c r="BU315" s="41" t="s">
        <v>370</v>
      </c>
      <c r="BV315" s="38">
        <v>0.15</v>
      </c>
      <c r="BW315" s="38">
        <v>0.1</v>
      </c>
      <c r="BX315" s="38">
        <v>0.25</v>
      </c>
      <c r="DY315" s="56" t="s">
        <v>1289</v>
      </c>
    </row>
    <row r="316" spans="72:129" ht="15" customHeight="1" x14ac:dyDescent="0.2">
      <c r="BT316" s="41" t="s">
        <v>1080</v>
      </c>
      <c r="BU316" s="41" t="s">
        <v>370</v>
      </c>
      <c r="BV316" s="38">
        <v>0.15</v>
      </c>
      <c r="BW316" s="38">
        <v>0.1</v>
      </c>
      <c r="BX316" s="38">
        <v>0.25</v>
      </c>
      <c r="DY316" s="56" t="s">
        <v>1289</v>
      </c>
    </row>
    <row r="317" spans="72:129" ht="15" customHeight="1" x14ac:dyDescent="0.2">
      <c r="BT317" s="41" t="s">
        <v>1207</v>
      </c>
      <c r="BU317" s="41" t="s">
        <v>448</v>
      </c>
      <c r="BV317" s="38">
        <v>0.15</v>
      </c>
      <c r="BW317" s="38">
        <v>0.1</v>
      </c>
      <c r="BX317" s="38">
        <v>0.25</v>
      </c>
      <c r="DY317" s="56" t="s">
        <v>1289</v>
      </c>
    </row>
    <row r="318" spans="72:129" ht="15" customHeight="1" x14ac:dyDescent="0.2">
      <c r="BT318" s="41" t="s">
        <v>1205</v>
      </c>
      <c r="BU318" s="41" t="s">
        <v>370</v>
      </c>
      <c r="BV318" s="38">
        <v>0.15</v>
      </c>
      <c r="BW318" s="38">
        <v>0.1</v>
      </c>
      <c r="BX318" s="38">
        <v>0.25</v>
      </c>
      <c r="DY318" s="56" t="s">
        <v>1289</v>
      </c>
    </row>
    <row r="319" spans="72:129" ht="15" customHeight="1" x14ac:dyDescent="0.2">
      <c r="BT319" s="41" t="s">
        <v>1206</v>
      </c>
      <c r="BU319" s="41" t="s">
        <v>370</v>
      </c>
      <c r="BV319" s="38">
        <v>0.15</v>
      </c>
      <c r="BW319" s="38">
        <v>0.1</v>
      </c>
      <c r="BX319" s="38">
        <v>0.25</v>
      </c>
      <c r="DY319" s="56" t="s">
        <v>1289</v>
      </c>
    </row>
    <row r="320" spans="72:129" ht="15" customHeight="1" x14ac:dyDescent="0.2">
      <c r="BT320" s="41" t="s">
        <v>1601</v>
      </c>
      <c r="BU320" s="40" t="s">
        <v>448</v>
      </c>
      <c r="BV320" s="43">
        <v>0.15</v>
      </c>
      <c r="BW320" s="43">
        <v>0.1</v>
      </c>
      <c r="BX320" s="43">
        <v>0.25</v>
      </c>
      <c r="DY320" s="56" t="s">
        <v>1289</v>
      </c>
    </row>
    <row r="321" spans="72:129" ht="15" customHeight="1" x14ac:dyDescent="0.2">
      <c r="BT321" s="41" t="s">
        <v>1532</v>
      </c>
      <c r="BU321" s="41" t="s">
        <v>448</v>
      </c>
      <c r="BV321" s="38">
        <v>0.15</v>
      </c>
      <c r="BW321" s="38">
        <v>0.1</v>
      </c>
      <c r="BX321" s="38">
        <v>0.25</v>
      </c>
      <c r="DY321" s="56" t="s">
        <v>1290</v>
      </c>
    </row>
    <row r="322" spans="72:129" ht="15" customHeight="1" x14ac:dyDescent="0.2">
      <c r="BT322" s="41" t="s">
        <v>1533</v>
      </c>
      <c r="BU322" s="41" t="s">
        <v>370</v>
      </c>
      <c r="BV322" s="38">
        <v>0.15</v>
      </c>
      <c r="BW322" s="38">
        <v>0.1</v>
      </c>
      <c r="BX322" s="38">
        <v>0.25</v>
      </c>
      <c r="DY322" s="56" t="s">
        <v>1290</v>
      </c>
    </row>
    <row r="323" spans="72:129" ht="15" customHeight="1" x14ac:dyDescent="0.2">
      <c r="BT323" s="41" t="s">
        <v>1534</v>
      </c>
      <c r="BU323" s="41" t="s">
        <v>370</v>
      </c>
      <c r="BV323" s="38">
        <v>0.15</v>
      </c>
      <c r="BW323" s="38">
        <v>0.1</v>
      </c>
      <c r="BX323" s="38">
        <v>0.25</v>
      </c>
      <c r="DY323" s="56" t="s">
        <v>1290</v>
      </c>
    </row>
    <row r="324" spans="72:129" ht="15" customHeight="1" x14ac:dyDescent="0.2">
      <c r="BT324" s="37" t="s">
        <v>1602</v>
      </c>
      <c r="BU324" s="41" t="s">
        <v>370</v>
      </c>
      <c r="BV324" s="38">
        <v>0.15</v>
      </c>
      <c r="BW324" s="38">
        <v>0.1</v>
      </c>
      <c r="BX324" s="38">
        <v>0.25</v>
      </c>
      <c r="DY324" s="56" t="s">
        <v>1444</v>
      </c>
    </row>
    <row r="325" spans="72:129" ht="15" customHeight="1" x14ac:dyDescent="0.2">
      <c r="BT325" s="37" t="s">
        <v>1603</v>
      </c>
      <c r="BU325" s="41" t="s">
        <v>370</v>
      </c>
      <c r="BV325" s="38">
        <v>0.15</v>
      </c>
      <c r="BW325" s="38">
        <v>0.1</v>
      </c>
      <c r="BX325" s="38">
        <v>0.25</v>
      </c>
      <c r="DY325" s="56" t="s">
        <v>1444</v>
      </c>
    </row>
    <row r="326" spans="72:129" ht="15" customHeight="1" x14ac:dyDescent="0.2">
      <c r="BT326" s="37" t="s">
        <v>1604</v>
      </c>
      <c r="BU326" s="41" t="s">
        <v>370</v>
      </c>
      <c r="BV326" s="38">
        <v>0.15</v>
      </c>
      <c r="BW326" s="38">
        <v>0.1</v>
      </c>
      <c r="BX326" s="38">
        <v>0.25</v>
      </c>
      <c r="DY326" s="56" t="s">
        <v>1444</v>
      </c>
    </row>
    <row r="327" spans="72:129" ht="15" customHeight="1" x14ac:dyDescent="0.2">
      <c r="BT327" s="37" t="s">
        <v>1605</v>
      </c>
      <c r="BU327" s="41" t="s">
        <v>370</v>
      </c>
      <c r="BV327" s="38">
        <v>0.15</v>
      </c>
      <c r="BW327" s="38">
        <v>0.1</v>
      </c>
      <c r="BX327" s="38">
        <v>0.25</v>
      </c>
      <c r="DY327" s="56" t="s">
        <v>1444</v>
      </c>
    </row>
    <row r="328" spans="72:129" ht="15" customHeight="1" x14ac:dyDescent="0.2">
      <c r="BT328" s="41" t="s">
        <v>466</v>
      </c>
      <c r="BU328" s="41" t="s">
        <v>370</v>
      </c>
      <c r="BV328" s="38">
        <v>0.15</v>
      </c>
      <c r="BW328" s="38">
        <v>0.1</v>
      </c>
      <c r="BX328" s="38">
        <v>0.25</v>
      </c>
      <c r="DY328" s="54" t="s">
        <v>1445</v>
      </c>
    </row>
    <row r="329" spans="72:129" ht="15" customHeight="1" x14ac:dyDescent="0.2">
      <c r="BT329" s="41" t="s">
        <v>453</v>
      </c>
      <c r="BU329" s="41" t="s">
        <v>370</v>
      </c>
      <c r="BV329" s="38">
        <v>0.15</v>
      </c>
      <c r="BW329" s="38">
        <v>0.1</v>
      </c>
      <c r="BX329" s="38">
        <v>0.25</v>
      </c>
      <c r="DY329" s="56" t="s">
        <v>1291</v>
      </c>
    </row>
    <row r="330" spans="72:129" ht="15" customHeight="1" x14ac:dyDescent="0.2">
      <c r="BT330" s="54" t="s">
        <v>728</v>
      </c>
      <c r="BU330" s="41" t="s">
        <v>43</v>
      </c>
      <c r="BV330" s="38">
        <v>0.15</v>
      </c>
      <c r="BW330" s="38">
        <v>0.1</v>
      </c>
      <c r="BX330" s="38">
        <v>0.25</v>
      </c>
      <c r="DY330" s="54" t="s">
        <v>1173</v>
      </c>
    </row>
    <row r="331" spans="72:129" ht="15" customHeight="1" x14ac:dyDescent="0.2">
      <c r="BT331" s="37" t="s">
        <v>1292</v>
      </c>
      <c r="BU331" s="41" t="s">
        <v>43</v>
      </c>
      <c r="BV331" s="38">
        <v>0</v>
      </c>
      <c r="BW331" s="38">
        <v>0.1</v>
      </c>
      <c r="BX331" s="38">
        <v>0.1</v>
      </c>
      <c r="DY331" s="54" t="s">
        <v>1214</v>
      </c>
    </row>
    <row r="332" spans="72:129" ht="15" customHeight="1" x14ac:dyDescent="0.2">
      <c r="BT332" s="41" t="s">
        <v>454</v>
      </c>
      <c r="BU332" s="41" t="s">
        <v>166</v>
      </c>
      <c r="BV332" s="38">
        <v>0.15</v>
      </c>
      <c r="BW332" s="38">
        <v>0.1</v>
      </c>
      <c r="BX332" s="38">
        <v>0.25</v>
      </c>
      <c r="DY332" s="56" t="s">
        <v>1171</v>
      </c>
    </row>
    <row r="333" spans="72:129" ht="15" customHeight="1" x14ac:dyDescent="0.2">
      <c r="BT333" s="41" t="s">
        <v>455</v>
      </c>
      <c r="BU333" s="41" t="s">
        <v>166</v>
      </c>
      <c r="BV333" s="38">
        <v>0.15</v>
      </c>
      <c r="BW333" s="38">
        <v>0.1</v>
      </c>
      <c r="BX333" s="38">
        <v>0.25</v>
      </c>
      <c r="DY333" s="56" t="s">
        <v>1172</v>
      </c>
    </row>
    <row r="334" spans="72:129" ht="15" customHeight="1" x14ac:dyDescent="0.2">
      <c r="BT334" s="41" t="s">
        <v>456</v>
      </c>
      <c r="BU334" s="41" t="s">
        <v>166</v>
      </c>
      <c r="BV334" s="38">
        <v>0.15</v>
      </c>
      <c r="BW334" s="38">
        <v>0.1</v>
      </c>
      <c r="BX334" s="38">
        <v>0.25</v>
      </c>
      <c r="DY334" s="56" t="s">
        <v>1170</v>
      </c>
    </row>
    <row r="335" spans="72:129" ht="15" customHeight="1" x14ac:dyDescent="0.2">
      <c r="BT335" s="41" t="s">
        <v>457</v>
      </c>
      <c r="BU335" s="41" t="s">
        <v>370</v>
      </c>
      <c r="BV335" s="38">
        <v>0.15</v>
      </c>
      <c r="BW335" s="38">
        <v>0.1</v>
      </c>
      <c r="BX335" s="38">
        <v>0.25</v>
      </c>
      <c r="DY335" s="56" t="s">
        <v>1293</v>
      </c>
    </row>
    <row r="336" spans="72:129" ht="15" customHeight="1" x14ac:dyDescent="0.2">
      <c r="BT336" s="37" t="s">
        <v>730</v>
      </c>
      <c r="BU336" s="41" t="s">
        <v>166</v>
      </c>
      <c r="BV336" s="38">
        <v>0.15</v>
      </c>
      <c r="BW336" s="38">
        <v>0.1</v>
      </c>
      <c r="BX336" s="38">
        <v>0.25</v>
      </c>
      <c r="DY336" s="57" t="s">
        <v>1294</v>
      </c>
    </row>
    <row r="337" spans="72:129" ht="15" customHeight="1" x14ac:dyDescent="0.2">
      <c r="BT337" s="37" t="s">
        <v>731</v>
      </c>
      <c r="BU337" s="41" t="s">
        <v>166</v>
      </c>
      <c r="BV337" s="38">
        <v>0.15</v>
      </c>
      <c r="BW337" s="38">
        <v>0.1</v>
      </c>
      <c r="BX337" s="38">
        <v>0.25</v>
      </c>
      <c r="DY337" s="57" t="s">
        <v>1295</v>
      </c>
    </row>
    <row r="338" spans="72:129" ht="15" customHeight="1" x14ac:dyDescent="0.2">
      <c r="BT338" s="37" t="s">
        <v>732</v>
      </c>
      <c r="BU338" s="41" t="s">
        <v>166</v>
      </c>
      <c r="BV338" s="38">
        <v>0.15</v>
      </c>
      <c r="BW338" s="38">
        <v>0.1</v>
      </c>
      <c r="BX338" s="38">
        <v>0.25</v>
      </c>
      <c r="DY338" s="57" t="s">
        <v>1296</v>
      </c>
    </row>
    <row r="339" spans="72:129" ht="15" customHeight="1" x14ac:dyDescent="0.2">
      <c r="BT339" s="37" t="s">
        <v>733</v>
      </c>
      <c r="BU339" s="41" t="s">
        <v>166</v>
      </c>
      <c r="BV339" s="38">
        <v>0.15</v>
      </c>
      <c r="BW339" s="38">
        <v>0.1</v>
      </c>
      <c r="BX339" s="38">
        <v>0.25</v>
      </c>
      <c r="DY339" s="57" t="s">
        <v>1297</v>
      </c>
    </row>
    <row r="340" spans="72:129" ht="15" customHeight="1" x14ac:dyDescent="0.2">
      <c r="BT340" s="37" t="s">
        <v>734</v>
      </c>
      <c r="BU340" s="41" t="s">
        <v>166</v>
      </c>
      <c r="BV340" s="38">
        <v>0.15</v>
      </c>
      <c r="BW340" s="38">
        <v>0.1</v>
      </c>
      <c r="BX340" s="38">
        <v>0.25</v>
      </c>
      <c r="DY340" s="57" t="s">
        <v>1298</v>
      </c>
    </row>
    <row r="341" spans="72:129" ht="15" customHeight="1" x14ac:dyDescent="0.2">
      <c r="BT341" s="37" t="s">
        <v>735</v>
      </c>
      <c r="BU341" s="41" t="s">
        <v>166</v>
      </c>
      <c r="BV341" s="38">
        <v>0.15</v>
      </c>
      <c r="BW341" s="38">
        <v>0.1</v>
      </c>
      <c r="BX341" s="38">
        <v>0.25</v>
      </c>
      <c r="DY341" s="57" t="s">
        <v>1299</v>
      </c>
    </row>
    <row r="342" spans="72:129" ht="15" customHeight="1" x14ac:dyDescent="0.2">
      <c r="BT342" s="37" t="s">
        <v>739</v>
      </c>
      <c r="BU342" s="41" t="s">
        <v>166</v>
      </c>
      <c r="BV342" s="38">
        <v>0.15</v>
      </c>
      <c r="BW342" s="38">
        <v>0.1</v>
      </c>
      <c r="BX342" s="38">
        <v>0.25</v>
      </c>
      <c r="DY342" s="57" t="s">
        <v>1213</v>
      </c>
    </row>
    <row r="343" spans="72:129" ht="15" customHeight="1" x14ac:dyDescent="0.2">
      <c r="BT343" s="37" t="s">
        <v>740</v>
      </c>
      <c r="BU343" s="41" t="s">
        <v>166</v>
      </c>
      <c r="BV343" s="38">
        <v>0.15</v>
      </c>
      <c r="BW343" s="38">
        <v>0.1</v>
      </c>
      <c r="BX343" s="38">
        <v>0.25</v>
      </c>
      <c r="DY343" s="57" t="s">
        <v>1300</v>
      </c>
    </row>
    <row r="344" spans="72:129" ht="15" customHeight="1" x14ac:dyDescent="0.2">
      <c r="BT344" s="37" t="s">
        <v>636</v>
      </c>
      <c r="BU344" s="41" t="s">
        <v>166</v>
      </c>
      <c r="BV344" s="38">
        <v>0.15</v>
      </c>
      <c r="BW344" s="38">
        <v>0.1</v>
      </c>
      <c r="BX344" s="38">
        <v>0.25</v>
      </c>
      <c r="DY344" s="57" t="s">
        <v>1304</v>
      </c>
    </row>
    <row r="345" spans="72:129" ht="15" customHeight="1" x14ac:dyDescent="0.2">
      <c r="BT345" s="41" t="s">
        <v>736</v>
      </c>
      <c r="BU345" s="41" t="s">
        <v>166</v>
      </c>
      <c r="BV345" s="38">
        <v>0.15</v>
      </c>
      <c r="BW345" s="38">
        <v>0.1</v>
      </c>
      <c r="BX345" s="38">
        <v>0.25</v>
      </c>
      <c r="DY345" s="57" t="s">
        <v>1209</v>
      </c>
    </row>
    <row r="346" spans="72:129" ht="15" customHeight="1" x14ac:dyDescent="0.2">
      <c r="BT346" s="41" t="s">
        <v>458</v>
      </c>
      <c r="BU346" s="41" t="s">
        <v>166</v>
      </c>
      <c r="BV346" s="38">
        <v>0.15</v>
      </c>
      <c r="BW346" s="38">
        <v>0.1</v>
      </c>
      <c r="BX346" s="38">
        <v>0.25</v>
      </c>
      <c r="DY346" s="57" t="s">
        <v>1301</v>
      </c>
    </row>
    <row r="347" spans="72:129" ht="15" customHeight="1" x14ac:dyDescent="0.2">
      <c r="BT347" s="41" t="s">
        <v>459</v>
      </c>
      <c r="BU347" s="41" t="s">
        <v>166</v>
      </c>
      <c r="BV347" s="38">
        <v>0.15</v>
      </c>
      <c r="BW347" s="38">
        <v>0.1</v>
      </c>
      <c r="BX347" s="38">
        <v>0.25</v>
      </c>
      <c r="DY347" s="57" t="s">
        <v>1302</v>
      </c>
    </row>
    <row r="348" spans="72:129" ht="15" customHeight="1" x14ac:dyDescent="0.2">
      <c r="BT348" s="41" t="s">
        <v>737</v>
      </c>
      <c r="BU348" s="41" t="s">
        <v>166</v>
      </c>
      <c r="BV348" s="38">
        <v>0.15</v>
      </c>
      <c r="BW348" s="38">
        <v>0.1</v>
      </c>
      <c r="BX348" s="38">
        <v>0.25</v>
      </c>
      <c r="DY348" s="57" t="s">
        <v>1210</v>
      </c>
    </row>
    <row r="349" spans="72:129" ht="15" customHeight="1" x14ac:dyDescent="0.2">
      <c r="BT349" s="41" t="s">
        <v>460</v>
      </c>
      <c r="BU349" s="41" t="s">
        <v>166</v>
      </c>
      <c r="BV349" s="38">
        <v>0.15</v>
      </c>
      <c r="BW349" s="38">
        <v>0.1</v>
      </c>
      <c r="BX349" s="38">
        <v>0.25</v>
      </c>
      <c r="DY349" s="57" t="s">
        <v>1303</v>
      </c>
    </row>
    <row r="350" spans="72:129" ht="15" customHeight="1" x14ac:dyDescent="0.2">
      <c r="BT350" s="41" t="s">
        <v>738</v>
      </c>
      <c r="BU350" s="41" t="s">
        <v>166</v>
      </c>
      <c r="BV350" s="38">
        <v>0.15</v>
      </c>
      <c r="BW350" s="38">
        <v>0.1</v>
      </c>
      <c r="BX350" s="38">
        <v>0.25</v>
      </c>
      <c r="DY350" s="57" t="s">
        <v>1211</v>
      </c>
    </row>
    <row r="351" spans="72:129" ht="15" customHeight="1" x14ac:dyDescent="0.2">
      <c r="BT351" s="41" t="s">
        <v>1643</v>
      </c>
      <c r="BU351" s="41" t="s">
        <v>166</v>
      </c>
      <c r="BV351" s="38">
        <v>0.15</v>
      </c>
      <c r="BW351" s="38">
        <v>0.1</v>
      </c>
      <c r="BX351" s="38">
        <v>0.25</v>
      </c>
      <c r="DY351" s="57" t="s">
        <v>1663</v>
      </c>
    </row>
    <row r="352" spans="72:129" ht="15" customHeight="1" x14ac:dyDescent="0.2">
      <c r="BT352" s="41" t="s">
        <v>461</v>
      </c>
      <c r="BU352" s="41" t="s">
        <v>166</v>
      </c>
      <c r="BV352" s="38">
        <v>0.15</v>
      </c>
      <c r="BW352" s="38">
        <v>0.1</v>
      </c>
      <c r="BX352" s="38">
        <v>0.25</v>
      </c>
      <c r="DY352" s="57" t="s">
        <v>1443</v>
      </c>
    </row>
    <row r="353" spans="72:129" ht="15" customHeight="1" x14ac:dyDescent="0.2">
      <c r="BT353" s="41" t="s">
        <v>635</v>
      </c>
      <c r="BU353" s="41" t="s">
        <v>166</v>
      </c>
      <c r="BV353" s="38">
        <v>0.15</v>
      </c>
      <c r="BW353" s="38">
        <v>0.1</v>
      </c>
      <c r="BX353" s="38">
        <v>0.25</v>
      </c>
      <c r="DY353" s="57" t="s">
        <v>1212</v>
      </c>
    </row>
    <row r="354" spans="72:129" ht="15" customHeight="1" x14ac:dyDescent="0.2">
      <c r="BT354" s="153" t="s">
        <v>1417</v>
      </c>
      <c r="BU354" s="153" t="s">
        <v>166</v>
      </c>
      <c r="BV354" s="154">
        <v>0.15</v>
      </c>
      <c r="BW354" s="154">
        <v>0.1</v>
      </c>
      <c r="BX354" s="154">
        <v>0.25</v>
      </c>
      <c r="DY354" s="57" t="s">
        <v>1664</v>
      </c>
    </row>
    <row r="355" spans="72:129" ht="15" customHeight="1" x14ac:dyDescent="0.2">
      <c r="BT355" s="37" t="s">
        <v>741</v>
      </c>
      <c r="BU355" s="41" t="s">
        <v>166</v>
      </c>
      <c r="BV355" s="38">
        <v>0.15</v>
      </c>
      <c r="BW355" s="38">
        <v>0.1</v>
      </c>
      <c r="BX355" s="38">
        <v>0.25</v>
      </c>
      <c r="DY355" s="57" t="s">
        <v>1664</v>
      </c>
    </row>
    <row r="356" spans="72:129" ht="15" customHeight="1" x14ac:dyDescent="0.2">
      <c r="BT356" s="153" t="s">
        <v>1564</v>
      </c>
      <c r="BU356" s="153" t="s">
        <v>166</v>
      </c>
      <c r="BV356" s="154">
        <v>0.15</v>
      </c>
      <c r="BW356" s="154">
        <v>0.1</v>
      </c>
      <c r="BX356" s="154">
        <v>0.25</v>
      </c>
      <c r="DY356" s="57" t="s">
        <v>1664</v>
      </c>
    </row>
    <row r="357" spans="72:129" ht="15" customHeight="1" x14ac:dyDescent="0.2">
      <c r="BT357" s="153" t="s">
        <v>1565</v>
      </c>
      <c r="BU357" s="153" t="s">
        <v>166</v>
      </c>
      <c r="BV357" s="154">
        <v>0.15</v>
      </c>
      <c r="BW357" s="154">
        <v>0.1</v>
      </c>
      <c r="BX357" s="154">
        <v>0.25</v>
      </c>
      <c r="DY357" s="57" t="s">
        <v>1664</v>
      </c>
    </row>
    <row r="358" spans="72:129" ht="15" customHeight="1" x14ac:dyDescent="0.2">
      <c r="BT358" s="153" t="s">
        <v>1568</v>
      </c>
      <c r="BU358" s="153" t="s">
        <v>166</v>
      </c>
      <c r="BV358" s="154">
        <v>0.15</v>
      </c>
      <c r="BW358" s="154">
        <v>0.1</v>
      </c>
      <c r="BX358" s="154">
        <v>0.25</v>
      </c>
      <c r="DY358" s="57" t="s">
        <v>1664</v>
      </c>
    </row>
    <row r="359" spans="72:129" ht="15" customHeight="1" x14ac:dyDescent="0.2">
      <c r="BT359" s="153" t="s">
        <v>1566</v>
      </c>
      <c r="BU359" s="153" t="s">
        <v>166</v>
      </c>
      <c r="BV359" s="154">
        <v>0.15</v>
      </c>
      <c r="BW359" s="154">
        <v>0.1</v>
      </c>
      <c r="BX359" s="154">
        <v>0.25</v>
      </c>
      <c r="DY359" s="57" t="s">
        <v>1664</v>
      </c>
    </row>
    <row r="360" spans="72:129" ht="15" customHeight="1" x14ac:dyDescent="0.2">
      <c r="BT360" s="153" t="s">
        <v>1567</v>
      </c>
      <c r="BU360" s="153" t="s">
        <v>166</v>
      </c>
      <c r="BV360" s="154">
        <v>0.15</v>
      </c>
      <c r="BW360" s="154">
        <v>0.1</v>
      </c>
      <c r="BX360" s="154">
        <v>0.25</v>
      </c>
      <c r="DY360" s="57" t="s">
        <v>1664</v>
      </c>
    </row>
    <row r="361" spans="72:129" ht="15" customHeight="1" x14ac:dyDescent="0.2">
      <c r="BT361" s="153" t="s">
        <v>1559</v>
      </c>
      <c r="BU361" s="153" t="s">
        <v>166</v>
      </c>
      <c r="BV361" s="154">
        <v>0.15</v>
      </c>
      <c r="BW361" s="154">
        <v>0.1</v>
      </c>
      <c r="BX361" s="154">
        <v>0.25</v>
      </c>
      <c r="DY361" s="57" t="s">
        <v>1664</v>
      </c>
    </row>
    <row r="362" spans="72:129" ht="15" customHeight="1" x14ac:dyDescent="0.2">
      <c r="BT362" s="153" t="s">
        <v>1560</v>
      </c>
      <c r="BU362" s="153" t="s">
        <v>166</v>
      </c>
      <c r="BV362" s="154">
        <v>0.15</v>
      </c>
      <c r="BW362" s="154">
        <v>0.1</v>
      </c>
      <c r="BX362" s="154">
        <v>0.25</v>
      </c>
      <c r="DY362" s="57" t="s">
        <v>1664</v>
      </c>
    </row>
    <row r="363" spans="72:129" ht="15" customHeight="1" x14ac:dyDescent="0.2">
      <c r="BT363" s="153" t="s">
        <v>1561</v>
      </c>
      <c r="BU363" s="153" t="s">
        <v>166</v>
      </c>
      <c r="BV363" s="154">
        <v>0.15</v>
      </c>
      <c r="BW363" s="154">
        <v>0.1</v>
      </c>
      <c r="BX363" s="154">
        <v>0.25</v>
      </c>
      <c r="DY363" s="57" t="s">
        <v>1664</v>
      </c>
    </row>
    <row r="364" spans="72:129" ht="15" customHeight="1" x14ac:dyDescent="0.2">
      <c r="BT364" s="153" t="s">
        <v>1562</v>
      </c>
      <c r="BU364" s="153" t="s">
        <v>166</v>
      </c>
      <c r="BV364" s="154">
        <v>0.15</v>
      </c>
      <c r="BW364" s="154">
        <v>0.1</v>
      </c>
      <c r="BX364" s="154">
        <v>0.25</v>
      </c>
      <c r="DY364" s="57" t="s">
        <v>1664</v>
      </c>
    </row>
    <row r="365" spans="72:129" ht="15" customHeight="1" x14ac:dyDescent="0.2">
      <c r="BT365" s="153" t="s">
        <v>1563</v>
      </c>
      <c r="BU365" s="153" t="s">
        <v>166</v>
      </c>
      <c r="BV365" s="154">
        <v>0.15</v>
      </c>
      <c r="BW365" s="154">
        <v>0.1</v>
      </c>
      <c r="BX365" s="154">
        <v>0.25</v>
      </c>
      <c r="DY365" s="57" t="s">
        <v>1664</v>
      </c>
    </row>
    <row r="366" spans="72:129" ht="15" customHeight="1" x14ac:dyDescent="0.2">
      <c r="BT366" s="37" t="s">
        <v>742</v>
      </c>
      <c r="BU366" s="41" t="s">
        <v>43</v>
      </c>
      <c r="BV366" s="38">
        <v>0.15</v>
      </c>
      <c r="BW366" s="38">
        <v>0.1</v>
      </c>
      <c r="BX366" s="38">
        <v>0.25</v>
      </c>
      <c r="DY366" s="57" t="s">
        <v>1664</v>
      </c>
    </row>
    <row r="367" spans="72:129" ht="15" customHeight="1" x14ac:dyDescent="0.2">
      <c r="BT367" s="37" t="s">
        <v>744</v>
      </c>
      <c r="BU367" s="41" t="s">
        <v>43</v>
      </c>
      <c r="BV367" s="38">
        <v>0.15</v>
      </c>
      <c r="BW367" s="38">
        <v>0.1</v>
      </c>
      <c r="BX367" s="38">
        <v>0.25</v>
      </c>
      <c r="DY367" s="160"/>
    </row>
    <row r="368" spans="72:129" ht="15" customHeight="1" x14ac:dyDescent="0.2">
      <c r="BT368" s="37" t="s">
        <v>1458</v>
      </c>
      <c r="BU368" s="37" t="s">
        <v>43</v>
      </c>
      <c r="BV368" s="38">
        <v>0.15</v>
      </c>
      <c r="BW368" s="38">
        <v>0.1</v>
      </c>
      <c r="BX368" s="38">
        <v>0.25</v>
      </c>
      <c r="DY368" s="161" t="s">
        <v>1457</v>
      </c>
    </row>
    <row r="369" spans="72:129" ht="15" customHeight="1" x14ac:dyDescent="0.2">
      <c r="BT369" s="37" t="s">
        <v>1416</v>
      </c>
      <c r="BU369" s="37" t="s">
        <v>166</v>
      </c>
      <c r="BV369" s="38">
        <v>0.15</v>
      </c>
      <c r="BW369" s="38">
        <v>0.1</v>
      </c>
      <c r="BX369" s="38">
        <v>0.25</v>
      </c>
      <c r="DY369" s="57" t="s">
        <v>1664</v>
      </c>
    </row>
    <row r="370" spans="72:129" ht="15" customHeight="1" x14ac:dyDescent="0.2">
      <c r="BT370" s="153" t="s">
        <v>1459</v>
      </c>
      <c r="BU370" s="153" t="s">
        <v>166</v>
      </c>
      <c r="BV370" s="154">
        <v>0.15</v>
      </c>
      <c r="BW370" s="154">
        <v>0.1</v>
      </c>
      <c r="BX370" s="154">
        <v>0.25</v>
      </c>
      <c r="DY370" s="57" t="s">
        <v>1664</v>
      </c>
    </row>
    <row r="371" spans="72:129" ht="15" customHeight="1" x14ac:dyDescent="0.2">
      <c r="BT371" s="153" t="s">
        <v>1432</v>
      </c>
      <c r="BU371" s="153" t="s">
        <v>43</v>
      </c>
      <c r="BV371" s="154">
        <v>0.15</v>
      </c>
      <c r="BW371" s="154">
        <v>0.1</v>
      </c>
      <c r="BX371" s="154">
        <v>0.25</v>
      </c>
      <c r="BY371" s="22"/>
      <c r="DY371" s="57" t="s">
        <v>1664</v>
      </c>
    </row>
    <row r="372" spans="72:129" ht="15" customHeight="1" x14ac:dyDescent="0.2">
      <c r="BT372" s="153" t="s">
        <v>1469</v>
      </c>
      <c r="BU372" s="153" t="s">
        <v>43</v>
      </c>
      <c r="BV372" s="154">
        <v>0.15</v>
      </c>
      <c r="BW372" s="154">
        <v>0.1</v>
      </c>
      <c r="BX372" s="154">
        <v>0.25</v>
      </c>
      <c r="BY372" s="22"/>
      <c r="DY372" s="57" t="s">
        <v>1664</v>
      </c>
    </row>
    <row r="373" spans="72:129" ht="15" customHeight="1" x14ac:dyDescent="0.2">
      <c r="BT373" s="153" t="s">
        <v>1611</v>
      </c>
      <c r="BU373" s="153" t="s">
        <v>43</v>
      </c>
      <c r="BV373" s="154">
        <v>0.15</v>
      </c>
      <c r="BW373" s="154">
        <v>0.1</v>
      </c>
      <c r="BX373" s="154">
        <v>0.25</v>
      </c>
      <c r="BY373" s="22"/>
      <c r="DY373" s="197" t="s">
        <v>1724</v>
      </c>
    </row>
    <row r="374" spans="72:129" ht="15" customHeight="1" x14ac:dyDescent="0.2">
      <c r="BT374" s="153" t="s">
        <v>1465</v>
      </c>
      <c r="BU374" s="153" t="s">
        <v>43</v>
      </c>
      <c r="BV374" s="154">
        <v>0.15</v>
      </c>
      <c r="BW374" s="154">
        <v>0.1</v>
      </c>
      <c r="BX374" s="154">
        <v>0.25</v>
      </c>
      <c r="BY374" s="22"/>
      <c r="DY374" s="57" t="s">
        <v>1723</v>
      </c>
    </row>
    <row r="375" spans="72:129" ht="15" customHeight="1" x14ac:dyDescent="0.2">
      <c r="BT375" s="41" t="s">
        <v>1548</v>
      </c>
      <c r="BU375" s="37" t="s">
        <v>43</v>
      </c>
      <c r="BV375" s="38">
        <v>0.15</v>
      </c>
      <c r="BW375" s="38">
        <v>0.1</v>
      </c>
      <c r="BX375" s="38">
        <v>0.25</v>
      </c>
      <c r="BY375" s="22"/>
      <c r="DY375" s="57" t="s">
        <v>1664</v>
      </c>
    </row>
    <row r="376" spans="72:129" ht="15" customHeight="1" x14ac:dyDescent="0.2">
      <c r="BT376" s="41" t="s">
        <v>1466</v>
      </c>
      <c r="BU376" s="37" t="s">
        <v>43</v>
      </c>
      <c r="BV376" s="38">
        <v>0.15</v>
      </c>
      <c r="BW376" s="38">
        <v>0.1</v>
      </c>
      <c r="BX376" s="38">
        <v>0.25</v>
      </c>
      <c r="BY376" s="22"/>
    </row>
    <row r="377" spans="72:129" ht="15" customHeight="1" x14ac:dyDescent="0.2">
      <c r="BT377" s="41" t="s">
        <v>1529</v>
      </c>
      <c r="BU377" s="41" t="s">
        <v>166</v>
      </c>
      <c r="BV377" s="38">
        <v>0.15</v>
      </c>
      <c r="BW377" s="38">
        <v>0.1</v>
      </c>
      <c r="BX377" s="38">
        <v>0.25</v>
      </c>
      <c r="BY377" s="22"/>
    </row>
    <row r="378" spans="72:129" ht="15" customHeight="1" x14ac:dyDescent="0.2">
      <c r="BT378" s="41" t="s">
        <v>1530</v>
      </c>
      <c r="BU378" s="41" t="s">
        <v>166</v>
      </c>
      <c r="BV378" s="38">
        <v>0.15</v>
      </c>
      <c r="BW378" s="38">
        <v>0.1</v>
      </c>
      <c r="BX378" s="38">
        <v>0.25</v>
      </c>
      <c r="BY378" s="24"/>
    </row>
    <row r="379" spans="72:129" ht="15" customHeight="1" x14ac:dyDescent="0.2">
      <c r="BT379" s="153" t="s">
        <v>1558</v>
      </c>
      <c r="BU379" s="153" t="s">
        <v>166</v>
      </c>
      <c r="BV379" s="154">
        <v>0.15</v>
      </c>
      <c r="BW379" s="154">
        <v>0.1</v>
      </c>
      <c r="BX379" s="154">
        <v>0.25</v>
      </c>
      <c r="BY379" s="22"/>
      <c r="DY379" s="57" t="s">
        <v>1664</v>
      </c>
    </row>
    <row r="380" spans="72:129" ht="15" customHeight="1" x14ac:dyDescent="0.2">
      <c r="BY380" s="22"/>
      <c r="DY380" s="56" t="s">
        <v>1660</v>
      </c>
    </row>
    <row r="381" spans="72:129" ht="15" customHeight="1" x14ac:dyDescent="0.2">
      <c r="BY381" s="22"/>
      <c r="DY381" s="56" t="s">
        <v>1660</v>
      </c>
    </row>
    <row r="382" spans="72:129" ht="15" customHeight="1" x14ac:dyDescent="0.2">
      <c r="BY382" s="22"/>
    </row>
    <row r="383" spans="72:129" ht="15" customHeight="1" x14ac:dyDescent="0.2">
      <c r="BY383" s="22"/>
    </row>
    <row r="384" spans="72:129" ht="15" customHeight="1" x14ac:dyDescent="0.2">
      <c r="BY384" s="22"/>
    </row>
    <row r="385" spans="77:77" ht="15" customHeight="1" x14ac:dyDescent="0.2">
      <c r="BY385" s="22"/>
    </row>
    <row r="386" spans="77:77" ht="15" customHeight="1" x14ac:dyDescent="0.2">
      <c r="BY386" s="22"/>
    </row>
    <row r="387" spans="77:77" ht="15" customHeight="1" x14ac:dyDescent="0.2">
      <c r="BY387" s="22"/>
    </row>
    <row r="388" spans="77:77" ht="15" customHeight="1" x14ac:dyDescent="0.2">
      <c r="BY388" s="22"/>
    </row>
    <row r="409" spans="72:76" ht="15" customHeight="1" x14ac:dyDescent="0.2">
      <c r="BV409" s="19"/>
      <c r="BW409" s="19"/>
      <c r="BX409" s="19"/>
    </row>
    <row r="410" spans="72:76" ht="15" customHeight="1" x14ac:dyDescent="0.2">
      <c r="BT410" s="36"/>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R148"/>
  <sheetViews>
    <sheetView tabSelected="1" view="pageBreakPreview" topLeftCell="A81" zoomScale="70" zoomScaleNormal="85" zoomScaleSheetLayoutView="70" workbookViewId="0">
      <selection activeCell="F83" sqref="F83:N105"/>
    </sheetView>
  </sheetViews>
  <sheetFormatPr defaultColWidth="9.140625" defaultRowHeight="15" customHeight="1" x14ac:dyDescent="0.2"/>
  <cols>
    <col min="1" max="1" width="7.85546875" style="163" customWidth="1"/>
    <col min="2" max="2" width="63.5703125" style="28" customWidth="1"/>
    <col min="3" max="3" width="194.85546875" style="30" hidden="1" customWidth="1"/>
    <col min="4" max="4" width="9.5703125" style="28" customWidth="1"/>
    <col min="5" max="5" width="8.5703125" style="28" customWidth="1"/>
    <col min="6" max="6" width="19.140625" style="28" customWidth="1"/>
    <col min="7" max="8" width="12.5703125" style="28" customWidth="1"/>
    <col min="9" max="9" width="6.7109375" style="163" customWidth="1"/>
    <col min="10" max="10" width="14.85546875" style="28" customWidth="1"/>
    <col min="11" max="11" width="13.42578125" style="28" customWidth="1"/>
    <col min="12" max="12" width="18.28515625" style="28" customWidth="1"/>
    <col min="13" max="13" width="16.28515625" style="28" customWidth="1"/>
    <col min="14" max="14" width="15" style="28" customWidth="1"/>
    <col min="15" max="15" width="13.5703125" style="1" bestFit="1" customWidth="1"/>
    <col min="16" max="16" width="11.7109375" style="1" bestFit="1" customWidth="1"/>
    <col min="17" max="16384" width="9.140625" style="1"/>
  </cols>
  <sheetData>
    <row r="1" spans="1:14" ht="15" customHeight="1" x14ac:dyDescent="0.25">
      <c r="A1" s="248" t="s">
        <v>1749</v>
      </c>
      <c r="B1" s="248"/>
      <c r="C1" s="248"/>
      <c r="D1" s="248"/>
      <c r="E1" s="248"/>
      <c r="F1" s="248"/>
      <c r="G1" s="248"/>
      <c r="H1" s="248"/>
      <c r="I1" s="248"/>
      <c r="J1" s="248"/>
      <c r="K1" s="248"/>
      <c r="L1" s="248"/>
      <c r="M1" s="248"/>
      <c r="N1" s="248"/>
    </row>
    <row r="2" spans="1:14" ht="15" customHeight="1" x14ac:dyDescent="0.2">
      <c r="A2" s="249" t="s">
        <v>366</v>
      </c>
      <c r="B2" s="249"/>
      <c r="C2" s="249"/>
      <c r="D2" s="249"/>
      <c r="E2" s="249"/>
      <c r="F2" s="249"/>
      <c r="G2" s="249"/>
      <c r="H2" s="249"/>
      <c r="I2" s="249"/>
      <c r="J2" s="249"/>
      <c r="K2" s="249"/>
      <c r="L2" s="249"/>
      <c r="M2" s="249"/>
      <c r="N2" s="249"/>
    </row>
    <row r="3" spans="1:14" ht="15" customHeight="1" x14ac:dyDescent="0.2">
      <c r="A3" s="250" t="s">
        <v>1745</v>
      </c>
      <c r="B3" s="250"/>
      <c r="C3" s="250"/>
      <c r="D3" s="250"/>
      <c r="E3" s="250"/>
      <c r="F3" s="250"/>
      <c r="G3" s="250"/>
      <c r="H3" s="250"/>
      <c r="I3" s="250"/>
      <c r="J3" s="250"/>
      <c r="K3" s="250"/>
      <c r="L3" s="250"/>
      <c r="M3" s="250"/>
      <c r="N3" s="250"/>
    </row>
    <row r="4" spans="1:14" ht="15" customHeight="1" x14ac:dyDescent="0.2">
      <c r="A4" s="249" t="s">
        <v>367</v>
      </c>
      <c r="B4" s="249"/>
      <c r="C4" s="249"/>
      <c r="D4" s="249"/>
      <c r="E4" s="249"/>
      <c r="F4" s="249"/>
      <c r="G4" s="249"/>
      <c r="H4" s="249"/>
      <c r="I4" s="249"/>
      <c r="J4" s="249"/>
      <c r="K4" s="249"/>
      <c r="L4" s="249"/>
      <c r="M4" s="249"/>
      <c r="N4" s="249"/>
    </row>
    <row r="5" spans="1:14" ht="15" hidden="1" customHeight="1" x14ac:dyDescent="0.2">
      <c r="D5" s="195"/>
      <c r="E5" s="195"/>
      <c r="F5" s="195"/>
      <c r="G5" s="195"/>
      <c r="H5" s="195"/>
      <c r="J5" s="195"/>
      <c r="K5" s="195"/>
      <c r="L5" s="195"/>
      <c r="M5" s="195"/>
      <c r="N5" s="195"/>
    </row>
    <row r="6" spans="1:14" ht="15" hidden="1" customHeight="1" x14ac:dyDescent="0.25">
      <c r="A6" s="251" t="s">
        <v>950</v>
      </c>
      <c r="B6" s="251"/>
      <c r="C6" s="251"/>
      <c r="D6" s="195"/>
      <c r="E6" s="195"/>
      <c r="F6" s="195"/>
      <c r="G6" s="195"/>
      <c r="H6" s="195"/>
      <c r="J6" s="195"/>
      <c r="K6" s="195"/>
      <c r="L6" s="195"/>
      <c r="M6" s="195"/>
      <c r="N6" s="195"/>
    </row>
    <row r="7" spans="1:14" ht="14.25" hidden="1" customHeight="1" x14ac:dyDescent="0.2">
      <c r="B7" s="195"/>
      <c r="C7" s="48"/>
      <c r="D7" s="195"/>
      <c r="E7" s="195"/>
      <c r="F7" s="195"/>
      <c r="G7" s="195"/>
      <c r="H7" s="195"/>
      <c r="J7" s="195"/>
      <c r="K7" s="195"/>
      <c r="L7" s="195"/>
      <c r="M7" s="195"/>
      <c r="N7" s="195"/>
    </row>
    <row r="8" spans="1:14" ht="14.25" hidden="1" customHeight="1" x14ac:dyDescent="0.2">
      <c r="A8" s="247" t="s">
        <v>947</v>
      </c>
      <c r="B8" s="247"/>
      <c r="C8" s="247"/>
      <c r="D8" s="195"/>
      <c r="E8" s="195"/>
      <c r="F8" s="195"/>
      <c r="G8" s="195"/>
      <c r="H8" s="195"/>
      <c r="J8" s="195"/>
      <c r="K8" s="195"/>
      <c r="L8" s="195"/>
      <c r="M8" s="195"/>
      <c r="N8" s="195"/>
    </row>
    <row r="9" spans="1:14" ht="15" customHeight="1" thickBot="1" x14ac:dyDescent="0.25">
      <c r="B9" s="194"/>
      <c r="C9" s="49"/>
      <c r="D9" s="195"/>
      <c r="E9" s="195"/>
      <c r="F9" s="195"/>
      <c r="G9" s="195"/>
      <c r="H9" s="195"/>
      <c r="J9" s="195"/>
      <c r="K9" s="195"/>
      <c r="L9" s="195"/>
      <c r="M9" s="195"/>
      <c r="N9" s="195"/>
    </row>
    <row r="10" spans="1:14" ht="15" customHeight="1" thickBot="1" x14ac:dyDescent="0.25">
      <c r="A10" s="230" t="s">
        <v>1132</v>
      </c>
      <c r="B10" s="231"/>
      <c r="C10" s="231"/>
      <c r="D10" s="231"/>
      <c r="E10" s="231"/>
      <c r="F10" s="231"/>
      <c r="G10" s="231"/>
      <c r="H10" s="231"/>
      <c r="I10" s="231"/>
      <c r="J10" s="231"/>
      <c r="K10" s="231"/>
      <c r="L10" s="231"/>
      <c r="M10" s="231"/>
      <c r="N10" s="232"/>
    </row>
    <row r="11" spans="1:14" ht="15" customHeight="1" x14ac:dyDescent="0.2">
      <c r="A11" s="233" t="s">
        <v>40</v>
      </c>
      <c r="B11" s="235" t="s">
        <v>3</v>
      </c>
      <c r="C11" s="237" t="s">
        <v>946</v>
      </c>
      <c r="D11" s="239" t="s">
        <v>27</v>
      </c>
      <c r="E11" s="241" t="s">
        <v>28</v>
      </c>
      <c r="F11" s="67" t="s">
        <v>29</v>
      </c>
      <c r="G11" s="67" t="s">
        <v>30</v>
      </c>
      <c r="H11" s="241" t="s">
        <v>36</v>
      </c>
      <c r="I11" s="243" t="s">
        <v>31</v>
      </c>
      <c r="J11" s="244"/>
      <c r="K11" s="241" t="s">
        <v>32</v>
      </c>
      <c r="L11" s="67" t="s">
        <v>33</v>
      </c>
      <c r="M11" s="245" t="s">
        <v>41</v>
      </c>
      <c r="N11" s="228" t="s">
        <v>42</v>
      </c>
    </row>
    <row r="12" spans="1:14" ht="15" customHeight="1" thickBot="1" x14ac:dyDescent="0.25">
      <c r="A12" s="234"/>
      <c r="B12" s="236"/>
      <c r="C12" s="238"/>
      <c r="D12" s="240"/>
      <c r="E12" s="242"/>
      <c r="F12" s="68" t="s">
        <v>34</v>
      </c>
      <c r="G12" s="68" t="s">
        <v>35</v>
      </c>
      <c r="H12" s="242"/>
      <c r="I12" s="164" t="s">
        <v>37</v>
      </c>
      <c r="J12" s="68" t="s">
        <v>38</v>
      </c>
      <c r="K12" s="242"/>
      <c r="L12" s="68" t="s">
        <v>39</v>
      </c>
      <c r="M12" s="246"/>
      <c r="N12" s="229"/>
    </row>
    <row r="13" spans="1:14" ht="15" customHeight="1" thickBot="1" x14ac:dyDescent="0.25">
      <c r="A13" s="170">
        <v>1</v>
      </c>
      <c r="B13" s="69" t="s">
        <v>0</v>
      </c>
      <c r="C13" s="133"/>
      <c r="D13" s="70"/>
      <c r="E13" s="70"/>
      <c r="F13" s="70"/>
      <c r="G13" s="70"/>
      <c r="H13" s="70"/>
      <c r="I13" s="90"/>
      <c r="J13" s="70"/>
      <c r="K13" s="70"/>
      <c r="L13" s="71"/>
      <c r="M13" s="72"/>
      <c r="N13" s="73"/>
    </row>
    <row r="14" spans="1:14" ht="15" customHeight="1" x14ac:dyDescent="0.2">
      <c r="A14" s="171">
        <v>1.1000000000000001</v>
      </c>
      <c r="B14" s="105" t="s">
        <v>44</v>
      </c>
      <c r="C14" s="134" t="str">
        <f>IFERROR(VLOOKUP('BOQ-'!B14,Sheet1!$B$2:$CX$999,101,0),"-")</f>
        <v>a.) Wearing of ANSI standard PPEs, provision of safety signages and compliance to DOH, DOLE and LGU protocols shall be observed on the project site.
b.) A bonafide Safety Officer shall always be present on site.</v>
      </c>
      <c r="D14" s="125" t="str">
        <f>IF(E14="lot","1","")</f>
        <v>1</v>
      </c>
      <c r="E14" s="76" t="str">
        <f>IFERROR(VLOOKUP('BOQ-'!B14,Sheet1!$B$2:$C$999,2,0),"-")</f>
        <v>lot</v>
      </c>
      <c r="F14" s="77"/>
      <c r="G14" s="78"/>
      <c r="H14" s="79"/>
      <c r="I14" s="80"/>
      <c r="J14" s="81"/>
      <c r="K14" s="75"/>
      <c r="L14" s="81"/>
      <c r="M14" s="81"/>
      <c r="N14" s="82"/>
    </row>
    <row r="15" spans="1:14" ht="15" customHeight="1" x14ac:dyDescent="0.2">
      <c r="A15" s="171">
        <v>1.2</v>
      </c>
      <c r="B15" s="107" t="s">
        <v>103</v>
      </c>
      <c r="C15" s="94" t="str">
        <f>IFERROR(VLOOKUP('BOQ-'!B15,Sheet1!$B$2:$CX$999,101,0),"-")</f>
        <v>-</v>
      </c>
      <c r="D15" s="125" t="str">
        <f t="shared" ref="D15:D17" si="0">IF(E15="lot","1","")</f>
        <v>1</v>
      </c>
      <c r="E15" s="76" t="str">
        <f>IFERROR(VLOOKUP('BOQ-'!B15,Sheet1!$B$2:$C$999,2,0),"-")</f>
        <v>lot</v>
      </c>
      <c r="F15" s="77"/>
      <c r="G15" s="78"/>
      <c r="H15" s="79"/>
      <c r="I15" s="80"/>
      <c r="J15" s="81"/>
      <c r="K15" s="75"/>
      <c r="L15" s="81"/>
      <c r="M15" s="81"/>
      <c r="N15" s="82"/>
    </row>
    <row r="16" spans="1:14" ht="15" customHeight="1" x14ac:dyDescent="0.2">
      <c r="A16" s="172">
        <v>1.3</v>
      </c>
      <c r="B16" s="107" t="s">
        <v>356</v>
      </c>
      <c r="C16" s="94"/>
      <c r="D16" s="126"/>
      <c r="E16" s="76"/>
      <c r="F16" s="79"/>
      <c r="G16" s="78"/>
      <c r="H16" s="79"/>
      <c r="I16" s="80"/>
      <c r="J16" s="81"/>
      <c r="K16" s="75"/>
      <c r="L16" s="81"/>
      <c r="M16" s="81"/>
      <c r="N16" s="82"/>
    </row>
    <row r="17" spans="1:14" ht="15" customHeight="1" thickBot="1" x14ac:dyDescent="0.25">
      <c r="A17" s="173" t="s">
        <v>1744</v>
      </c>
      <c r="B17" s="106" t="s">
        <v>104</v>
      </c>
      <c r="C17" s="117" t="str">
        <f>IFERROR(VLOOKUP('BOQ-'!B17,Sheet1!$B$2:$CX$999,101,0),"-")</f>
        <v>a.) All old materials, trash, debris, including hazardous waste (spills) shall be removed from the immediate work area as the work progresses. It shall be carefully piled up and/or properly seggregated in a appropriate container before disposal.
b.) Weekly hauling is required.</v>
      </c>
      <c r="D17" s="125" t="str">
        <f t="shared" si="0"/>
        <v>1</v>
      </c>
      <c r="E17" s="76" t="str">
        <f>IFERROR(VLOOKUP('BOQ-'!B17,Sheet1!$B$2:$C$999,2,0),"-")</f>
        <v>lot</v>
      </c>
      <c r="F17" s="77"/>
      <c r="G17" s="78"/>
      <c r="H17" s="79"/>
      <c r="I17" s="80"/>
      <c r="J17" s="81"/>
      <c r="K17" s="75"/>
      <c r="L17" s="81"/>
      <c r="M17" s="81"/>
      <c r="N17" s="82"/>
    </row>
    <row r="18" spans="1:14" ht="15" customHeight="1" thickBot="1" x14ac:dyDescent="0.25">
      <c r="A18" s="175"/>
      <c r="B18" s="85"/>
      <c r="C18" s="135"/>
      <c r="D18" s="86"/>
      <c r="E18" s="86"/>
      <c r="F18" s="86"/>
      <c r="G18" s="86"/>
      <c r="H18" s="86"/>
      <c r="I18" s="165"/>
      <c r="J18" s="86"/>
      <c r="K18" s="86"/>
      <c r="L18" s="87" t="s">
        <v>57</v>
      </c>
      <c r="M18" s="88">
        <f>IFERROR(SUM(M14:M17),0)</f>
        <v>0</v>
      </c>
      <c r="N18" s="89"/>
    </row>
    <row r="19" spans="1:14" ht="15" customHeight="1" thickBot="1" x14ac:dyDescent="0.25">
      <c r="A19" s="170">
        <v>2</v>
      </c>
      <c r="B19" s="69" t="s">
        <v>1</v>
      </c>
      <c r="C19" s="133"/>
      <c r="D19" s="70"/>
      <c r="E19" s="70"/>
      <c r="F19" s="70"/>
      <c r="G19" s="70"/>
      <c r="H19" s="70"/>
      <c r="I19" s="90"/>
      <c r="J19" s="70"/>
      <c r="K19" s="70"/>
      <c r="L19" s="71"/>
      <c r="M19" s="91"/>
      <c r="N19" s="73"/>
    </row>
    <row r="20" spans="1:14" ht="15" customHeight="1" thickBot="1" x14ac:dyDescent="0.25">
      <c r="A20" s="176">
        <v>2.1</v>
      </c>
      <c r="B20" s="74" t="s">
        <v>1615</v>
      </c>
      <c r="C20" s="136" t="str">
        <f>IFERROR(VLOOKUP('BOQ-'!B20,Sheet1!$G$2:$CY$999,97,0),"-")</f>
        <v>a.) All dismantled items/materials shall be turned-over to Lessor
b.) Refer to as-found/demolition plan</v>
      </c>
      <c r="D20" s="129">
        <v>1</v>
      </c>
      <c r="E20" s="76" t="str">
        <f>IFERROR(VLOOKUP('BOQ-'!B20,Sheet1!$G$2:$H$999,2,0),"-")</f>
        <v>lot</v>
      </c>
      <c r="F20" s="77"/>
      <c r="G20" s="78"/>
      <c r="H20" s="79"/>
      <c r="I20" s="80"/>
      <c r="J20" s="81"/>
      <c r="K20" s="75"/>
      <c r="L20" s="81"/>
      <c r="M20" s="81"/>
      <c r="N20" s="82"/>
    </row>
    <row r="21" spans="1:14" ht="15" customHeight="1" thickBot="1" x14ac:dyDescent="0.25">
      <c r="A21" s="175"/>
      <c r="B21" s="85"/>
      <c r="C21" s="135"/>
      <c r="D21" s="86"/>
      <c r="E21" s="86"/>
      <c r="F21" s="86"/>
      <c r="G21" s="86"/>
      <c r="H21" s="86"/>
      <c r="I21" s="165"/>
      <c r="J21" s="86"/>
      <c r="K21" s="86"/>
      <c r="L21" s="87" t="s">
        <v>57</v>
      </c>
      <c r="M21" s="88">
        <f>IFERROR(SUM(M20:M20),0)</f>
        <v>0</v>
      </c>
      <c r="N21" s="89"/>
    </row>
    <row r="22" spans="1:14" ht="15" hidden="1" customHeight="1" thickBot="1" x14ac:dyDescent="0.25">
      <c r="A22" s="177">
        <v>3</v>
      </c>
      <c r="B22" s="108" t="s">
        <v>2</v>
      </c>
      <c r="C22" s="137" t="s">
        <v>990</v>
      </c>
      <c r="D22" s="70"/>
      <c r="E22" s="70"/>
      <c r="F22" s="70"/>
      <c r="G22" s="70"/>
      <c r="H22" s="70"/>
      <c r="I22" s="90"/>
      <c r="J22" s="70"/>
      <c r="K22" s="70"/>
      <c r="L22" s="71"/>
      <c r="M22" s="93"/>
      <c r="N22" s="73"/>
    </row>
    <row r="23" spans="1:14" ht="15" hidden="1" customHeight="1" x14ac:dyDescent="0.2">
      <c r="A23" s="178">
        <v>3.1</v>
      </c>
      <c r="B23" s="83" t="s">
        <v>927</v>
      </c>
      <c r="C23" s="136"/>
      <c r="D23" s="127"/>
      <c r="E23" s="76"/>
      <c r="F23" s="79"/>
      <c r="G23" s="78"/>
      <c r="H23" s="79"/>
      <c r="I23" s="80"/>
      <c r="J23" s="81"/>
      <c r="K23" s="75"/>
      <c r="L23" s="81"/>
      <c r="M23" s="81"/>
      <c r="N23" s="82"/>
    </row>
    <row r="24" spans="1:14" ht="15" hidden="1" customHeight="1" thickBot="1" x14ac:dyDescent="0.25">
      <c r="A24" s="179" t="s">
        <v>357</v>
      </c>
      <c r="B24" s="92"/>
      <c r="C24" s="136" t="str">
        <f>IFERROR(VLOOKUP('BOQ-'!B24,Sheet1!$L$2:$CZ$999,93,0),"-")</f>
        <v>-</v>
      </c>
      <c r="D24" s="128"/>
      <c r="E24" s="76" t="str">
        <f>IFERROR(VLOOKUP('BOQ-'!B24,Sheet1!$L$2:$M$999,2,0),"-")</f>
        <v>-</v>
      </c>
      <c r="F24" s="77">
        <f t="shared" ref="F24" si="1">D24*5000</f>
        <v>0</v>
      </c>
      <c r="G24" s="78">
        <f>IFERROR(F24*(VLOOKUP('BOQ-'!B24,Sheet1!$L$2:$N$999,3,0)),0)</f>
        <v>0</v>
      </c>
      <c r="H24" s="79">
        <f>IFERROR(F24*(VLOOKUP('BOQ-'!B24,Sheet1!$L$2:$O$999,4,0)),0)</f>
        <v>0</v>
      </c>
      <c r="I24" s="80" t="str">
        <f>IFERROR(VLOOKUP('BOQ-'!B24,Sheet1!$L$2:$P$999,5,0),"-")</f>
        <v>-</v>
      </c>
      <c r="J24" s="81" t="str">
        <f t="shared" ref="J24" si="2">IFERROR(F24*I24,"-")</f>
        <v>-</v>
      </c>
      <c r="K24" s="75" t="str">
        <f t="shared" ref="K24" si="3">IFERROR((F24+J24)*0.05,"-")</f>
        <v>-</v>
      </c>
      <c r="L24" s="81" t="str">
        <f t="shared" ref="L24" si="4">IFERROR(J24+K24,"-")</f>
        <v>-</v>
      </c>
      <c r="M24" s="81" t="str">
        <f t="shared" ref="M24" si="5">IFERROR(F24+L24,"-")</f>
        <v>-</v>
      </c>
      <c r="N24" s="82" t="str">
        <f t="shared" ref="N24" si="6">IFERROR(M24/D24,"-")</f>
        <v>-</v>
      </c>
    </row>
    <row r="25" spans="1:14" ht="15" hidden="1" customHeight="1" thickBot="1" x14ac:dyDescent="0.25">
      <c r="A25" s="175"/>
      <c r="B25" s="85"/>
      <c r="C25" s="135"/>
      <c r="D25" s="86"/>
      <c r="E25" s="86"/>
      <c r="F25" s="86"/>
      <c r="G25" s="86"/>
      <c r="H25" s="86"/>
      <c r="I25" s="165"/>
      <c r="J25" s="86"/>
      <c r="K25" s="86"/>
      <c r="L25" s="87" t="s">
        <v>57</v>
      </c>
      <c r="M25" s="88">
        <f>IFERROR(SUM(M23:M24),0)</f>
        <v>0</v>
      </c>
      <c r="N25" s="89"/>
    </row>
    <row r="26" spans="1:14" ht="15" hidden="1" customHeight="1" thickBot="1" x14ac:dyDescent="0.25">
      <c r="A26" s="170">
        <v>4</v>
      </c>
      <c r="B26" s="69" t="s">
        <v>4</v>
      </c>
      <c r="C26" s="133"/>
      <c r="D26" s="70"/>
      <c r="E26" s="70"/>
      <c r="F26" s="70"/>
      <c r="G26" s="70"/>
      <c r="H26" s="70"/>
      <c r="I26" s="90"/>
      <c r="J26" s="70"/>
      <c r="K26" s="70"/>
      <c r="L26" s="71"/>
      <c r="M26" s="93"/>
      <c r="N26" s="73"/>
    </row>
    <row r="27" spans="1:14" ht="15" hidden="1" customHeight="1" x14ac:dyDescent="0.2">
      <c r="A27" s="178" t="s">
        <v>431</v>
      </c>
      <c r="B27" s="83" t="s">
        <v>1367</v>
      </c>
      <c r="C27" s="139"/>
      <c r="D27" s="126"/>
      <c r="E27" s="84"/>
      <c r="F27" s="84"/>
      <c r="G27" s="84"/>
      <c r="H27" s="84"/>
      <c r="I27" s="166"/>
      <c r="J27" s="84"/>
      <c r="K27" s="84"/>
      <c r="L27" s="84"/>
      <c r="M27" s="84"/>
      <c r="N27" s="94"/>
    </row>
    <row r="28" spans="1:14" ht="15" hidden="1" customHeight="1" thickBot="1" x14ac:dyDescent="0.25">
      <c r="A28" s="173" t="s">
        <v>430</v>
      </c>
      <c r="B28" s="109"/>
      <c r="C28" s="138" t="str">
        <f>IFERROR(VLOOKUP('BOQ-'!B28,Sheet1!$Q$2:$DA$999,89,0),"-")</f>
        <v>-</v>
      </c>
      <c r="D28" s="128"/>
      <c r="E28" s="76" t="str">
        <f>IFERROR(VLOOKUP('BOQ-'!B28,Sheet1!$Q$2:$R$999,2,0),"-")</f>
        <v>-</v>
      </c>
      <c r="F28" s="77">
        <f>D28*1000</f>
        <v>0</v>
      </c>
      <c r="G28" s="78">
        <f>IFERROR(F28*(VLOOKUP('BOQ-'!B28,Sheet1!$Q$2:$S$999,3,0)),0)</f>
        <v>0</v>
      </c>
      <c r="H28" s="79">
        <f>IFERROR(F28*(VLOOKUP('BOQ-'!B28,Sheet1!$Q$2:$T$999,4,0)),0)</f>
        <v>0</v>
      </c>
      <c r="I28" s="80" t="str">
        <f>IFERROR(VLOOKUP('BOQ-'!B28,Sheet1!$Q$2:$U$999,5,0),"-")</f>
        <v>-</v>
      </c>
      <c r="J28" s="81" t="str">
        <f>IFERROR(F28*I28,"-")</f>
        <v>-</v>
      </c>
      <c r="K28" s="75" t="str">
        <f>IFERROR((F28+J28)*0.05,"-")</f>
        <v>-</v>
      </c>
      <c r="L28" s="81" t="str">
        <f>IFERROR(J28+K28,"-")</f>
        <v>-</v>
      </c>
      <c r="M28" s="81" t="str">
        <f>IFERROR(F28+L28,"-")</f>
        <v>-</v>
      </c>
      <c r="N28" s="82" t="str">
        <f>IFERROR(M28/D28,"-")</f>
        <v>-</v>
      </c>
    </row>
    <row r="29" spans="1:14" ht="15" hidden="1" customHeight="1" thickBot="1" x14ac:dyDescent="0.25">
      <c r="A29" s="175"/>
      <c r="B29" s="85"/>
      <c r="C29" s="135"/>
      <c r="D29" s="86"/>
      <c r="E29" s="86"/>
      <c r="F29" s="86"/>
      <c r="G29" s="86"/>
      <c r="H29" s="86"/>
      <c r="I29" s="165"/>
      <c r="J29" s="86"/>
      <c r="K29" s="86"/>
      <c r="L29" s="87" t="s">
        <v>57</v>
      </c>
      <c r="M29" s="88">
        <f>IFERROR(SUM(M27:M28),0)</f>
        <v>0</v>
      </c>
      <c r="N29" s="89"/>
    </row>
    <row r="30" spans="1:14" ht="15" hidden="1" customHeight="1" thickBot="1" x14ac:dyDescent="0.25">
      <c r="A30" s="170">
        <v>5</v>
      </c>
      <c r="B30" s="69" t="s">
        <v>5</v>
      </c>
      <c r="C30" s="133"/>
      <c r="D30" s="70"/>
      <c r="E30" s="70"/>
      <c r="F30" s="70"/>
      <c r="G30" s="70"/>
      <c r="H30" s="70"/>
      <c r="I30" s="90"/>
      <c r="J30" s="70"/>
      <c r="K30" s="70"/>
      <c r="L30" s="71"/>
      <c r="M30" s="93"/>
      <c r="N30" s="73"/>
    </row>
    <row r="31" spans="1:14" ht="15" hidden="1" customHeight="1" x14ac:dyDescent="0.2">
      <c r="A31" s="178">
        <v>5.0999999999999996</v>
      </c>
      <c r="B31" s="83" t="s">
        <v>358</v>
      </c>
      <c r="C31" s="94" t="s">
        <v>999</v>
      </c>
      <c r="D31" s="126"/>
      <c r="E31" s="84"/>
      <c r="F31" s="79"/>
      <c r="G31" s="84"/>
      <c r="H31" s="84"/>
      <c r="I31" s="166"/>
      <c r="J31" s="84"/>
      <c r="K31" s="84"/>
      <c r="L31" s="84"/>
      <c r="M31" s="84"/>
      <c r="N31" s="94"/>
    </row>
    <row r="32" spans="1:14" ht="15" hidden="1" customHeight="1" thickBot="1" x14ac:dyDescent="0.25">
      <c r="A32" s="173" t="s">
        <v>643</v>
      </c>
      <c r="B32" s="109"/>
      <c r="C32" s="138" t="str">
        <f>IFERROR(VLOOKUP('BOQ-'!B32,Sheet1!$V$2:$DB$999,85,0),"-")</f>
        <v>-</v>
      </c>
      <c r="D32" s="129"/>
      <c r="E32" s="76" t="str">
        <f>IFERROR(VLOOKUP('BOQ-'!B32,Sheet1!$V$2:$W$999,2,0),"-")</f>
        <v>-</v>
      </c>
      <c r="F32" s="77">
        <f>D32*(650*1.2)</f>
        <v>0</v>
      </c>
      <c r="G32" s="78">
        <f>IFERROR(F32*(VLOOKUP('BOQ-'!B32,Sheet1!$V$2:$X$999,3,0)),0)</f>
        <v>0</v>
      </c>
      <c r="H32" s="79">
        <f>IFERROR(F32*(VLOOKUP('BOQ-'!B32,Sheet1!$V$2:$Y$999,4,0)),0)</f>
        <v>0</v>
      </c>
      <c r="I32" s="80" t="str">
        <f>IFERROR(VLOOKUP('BOQ-'!B32,Sheet1!$V$2:$Z$999,5,0),"-")</f>
        <v>-</v>
      </c>
      <c r="J32" s="81" t="str">
        <f>IFERROR(F32*I32,"-")</f>
        <v>-</v>
      </c>
      <c r="K32" s="75" t="str">
        <f>IFERROR((F32+J32)*0.05,"-")</f>
        <v>-</v>
      </c>
      <c r="L32" s="81" t="str">
        <f>IFERROR(J32+K32,"-")</f>
        <v>-</v>
      </c>
      <c r="M32" s="81" t="str">
        <f>IFERROR(F32+L32,"-")</f>
        <v>-</v>
      </c>
      <c r="N32" s="82" t="str">
        <f>IFERROR(M32/D32,"-")</f>
        <v>-</v>
      </c>
    </row>
    <row r="33" spans="1:14" ht="15" hidden="1" customHeight="1" thickBot="1" x14ac:dyDescent="0.25">
      <c r="A33" s="175"/>
      <c r="B33" s="85"/>
      <c r="C33" s="135"/>
      <c r="D33" s="86"/>
      <c r="E33" s="86"/>
      <c r="F33" s="86"/>
      <c r="G33" s="86"/>
      <c r="H33" s="86"/>
      <c r="I33" s="165"/>
      <c r="J33" s="86"/>
      <c r="K33" s="86"/>
      <c r="L33" s="87" t="s">
        <v>57</v>
      </c>
      <c r="M33" s="88">
        <f>IFERROR(SUM(M31:M32),0)</f>
        <v>0</v>
      </c>
      <c r="N33" s="89"/>
    </row>
    <row r="34" spans="1:14" ht="15" hidden="1" customHeight="1" thickBot="1" x14ac:dyDescent="0.25">
      <c r="A34" s="170">
        <v>6</v>
      </c>
      <c r="B34" s="69" t="s">
        <v>167</v>
      </c>
      <c r="C34" s="133"/>
      <c r="D34" s="70"/>
      <c r="E34" s="70"/>
      <c r="F34" s="70"/>
      <c r="G34" s="70"/>
      <c r="H34" s="70"/>
      <c r="I34" s="90"/>
      <c r="J34" s="70"/>
      <c r="K34" s="70"/>
      <c r="L34" s="71"/>
      <c r="M34" s="93"/>
      <c r="N34" s="73"/>
    </row>
    <row r="35" spans="1:14" ht="15" hidden="1" customHeight="1" thickBot="1" x14ac:dyDescent="0.25">
      <c r="A35" s="171">
        <v>6.1</v>
      </c>
      <c r="B35" s="105"/>
      <c r="C35" s="138" t="str">
        <f>IFERROR(VLOOKUP('BOQ-'!B35,Sheet1!$AA$2:$DC$999,81,0),"-")</f>
        <v>-</v>
      </c>
      <c r="D35" s="129"/>
      <c r="E35" s="76" t="str">
        <f>IFERROR(VLOOKUP('BOQ-'!B35,Sheet1!$AA$2:$AB$999,2,0),"-")</f>
        <v>-</v>
      </c>
      <c r="F35" s="77">
        <f>D35*(61500)</f>
        <v>0</v>
      </c>
      <c r="G35" s="78">
        <f>IFERROR(F35*(VLOOKUP('BOQ-'!B35,Sheet1!$AA$2:$AC$999,3,0)),0)</f>
        <v>0</v>
      </c>
      <c r="H35" s="79">
        <f>IFERROR(F35*(VLOOKUP('BOQ-'!B35,Sheet1!$AA$2:$AD$999,4,0)),0)</f>
        <v>0</v>
      </c>
      <c r="I35" s="80" t="str">
        <f>IFERROR(VLOOKUP('BOQ-'!B35,Sheet1!$AA$2:$AE$999,5,0),"-")</f>
        <v>-</v>
      </c>
      <c r="J35" s="81" t="str">
        <f>IFERROR(F35*I35,"-")</f>
        <v>-</v>
      </c>
      <c r="K35" s="75" t="str">
        <f>IFERROR((F35+J35)*0.05,"-")</f>
        <v>-</v>
      </c>
      <c r="L35" s="81" t="str">
        <f>IFERROR(J35+K35,"-")</f>
        <v>-</v>
      </c>
      <c r="M35" s="81" t="str">
        <f>IFERROR(F35+L35,"-")</f>
        <v>-</v>
      </c>
      <c r="N35" s="82" t="str">
        <f>IFERROR(M35/D35,"-")</f>
        <v>-</v>
      </c>
    </row>
    <row r="36" spans="1:14" ht="15" hidden="1" customHeight="1" thickBot="1" x14ac:dyDescent="0.25">
      <c r="A36" s="175"/>
      <c r="B36" s="85"/>
      <c r="C36" s="135"/>
      <c r="D36" s="86"/>
      <c r="E36" s="86"/>
      <c r="F36" s="86"/>
      <c r="G36" s="86"/>
      <c r="H36" s="86"/>
      <c r="I36" s="165"/>
      <c r="J36" s="86"/>
      <c r="K36" s="86"/>
      <c r="L36" s="87" t="s">
        <v>57</v>
      </c>
      <c r="M36" s="88">
        <f>IFERROR(SUM(M35:M35),0)</f>
        <v>0</v>
      </c>
      <c r="N36" s="89"/>
    </row>
    <row r="37" spans="1:14" ht="15" hidden="1" customHeight="1" thickBot="1" x14ac:dyDescent="0.25">
      <c r="A37" s="170">
        <v>7</v>
      </c>
      <c r="B37" s="69" t="s">
        <v>6</v>
      </c>
      <c r="C37" s="133"/>
      <c r="D37" s="70"/>
      <c r="E37" s="70"/>
      <c r="F37" s="70"/>
      <c r="G37" s="70"/>
      <c r="H37" s="70"/>
      <c r="I37" s="90"/>
      <c r="J37" s="70"/>
      <c r="K37" s="70"/>
      <c r="L37" s="71"/>
      <c r="M37" s="93"/>
      <c r="N37" s="73"/>
    </row>
    <row r="38" spans="1:14" s="158" customFormat="1" ht="15" hidden="1" customHeight="1" thickBot="1" x14ac:dyDescent="0.25">
      <c r="A38" s="174"/>
      <c r="B38" s="202"/>
      <c r="C38" s="201" t="str">
        <f>IFERROR(VLOOKUP('BOQ-'!B38,Sheet1!$AF$2:$DD$999,77,0),"-")</f>
        <v>-</v>
      </c>
      <c r="D38" s="152"/>
      <c r="E38" s="146" t="str">
        <f>IFERROR(VLOOKUP('BOQ-'!B38,Sheet1!$AF$2:$AG$999,2,0),"-")</f>
        <v>-</v>
      </c>
      <c r="F38" s="77">
        <f>D38*(500)</f>
        <v>0</v>
      </c>
      <c r="G38" s="147">
        <f>IFERROR(F38*(VLOOKUP('BOQ-'!B38,Sheet1!$AF$2:$AH$999,3,0)),0)</f>
        <v>0</v>
      </c>
      <c r="H38" s="145">
        <f>IFERROR(F38*(VLOOKUP('BOQ-'!B38,Sheet1!$AF$2:$AI$999,4,0)),0)</f>
        <v>0</v>
      </c>
      <c r="I38" s="148" t="str">
        <f>IFERROR(VLOOKUP('BOQ-'!B38,Sheet1!$AF$2:$AJ$999,5,0),"-")</f>
        <v>-</v>
      </c>
      <c r="J38" s="149" t="str">
        <f>IFERROR(F38*I38,"-")</f>
        <v>-</v>
      </c>
      <c r="K38" s="150" t="str">
        <f>IFERROR((F38+J38)*0.05,"-")</f>
        <v>-</v>
      </c>
      <c r="L38" s="149" t="str">
        <f>IFERROR(J38+K38,"-")</f>
        <v>-</v>
      </c>
      <c r="M38" s="149" t="str">
        <f>IFERROR(F38+L38,"-")</f>
        <v>-</v>
      </c>
      <c r="N38" s="151" t="str">
        <f>IFERROR(M38/D38,"-")</f>
        <v>-</v>
      </c>
    </row>
    <row r="39" spans="1:14" ht="15" hidden="1" customHeight="1" thickBot="1" x14ac:dyDescent="0.25">
      <c r="A39" s="175"/>
      <c r="B39" s="85"/>
      <c r="C39" s="135"/>
      <c r="D39" s="86"/>
      <c r="E39" s="86"/>
      <c r="F39" s="86"/>
      <c r="G39" s="86"/>
      <c r="H39" s="86"/>
      <c r="I39" s="165"/>
      <c r="J39" s="86"/>
      <c r="K39" s="86"/>
      <c r="L39" s="87" t="s">
        <v>57</v>
      </c>
      <c r="M39" s="88">
        <f>IFERROR(SUM(M38:M38),0)</f>
        <v>0</v>
      </c>
      <c r="N39" s="89"/>
    </row>
    <row r="40" spans="1:14" ht="15" hidden="1" customHeight="1" thickBot="1" x14ac:dyDescent="0.25">
      <c r="A40" s="170">
        <v>7</v>
      </c>
      <c r="B40" s="69" t="s">
        <v>1176</v>
      </c>
      <c r="C40" s="133"/>
      <c r="D40" s="70"/>
      <c r="E40" s="70"/>
      <c r="F40" s="70"/>
      <c r="G40" s="70"/>
      <c r="H40" s="70"/>
      <c r="I40" s="90"/>
      <c r="J40" s="70"/>
      <c r="K40" s="70"/>
      <c r="L40" s="71"/>
      <c r="M40" s="93"/>
      <c r="N40" s="73"/>
    </row>
    <row r="41" spans="1:14" ht="15" hidden="1" customHeight="1" x14ac:dyDescent="0.2">
      <c r="A41" s="178">
        <v>7.1</v>
      </c>
      <c r="B41" s="83" t="s">
        <v>642</v>
      </c>
      <c r="C41" s="139"/>
      <c r="D41" s="126"/>
      <c r="E41" s="84"/>
      <c r="F41" s="79"/>
      <c r="G41" s="84"/>
      <c r="H41" s="84"/>
      <c r="I41" s="166"/>
      <c r="J41" s="84"/>
      <c r="K41" s="84"/>
      <c r="L41" s="84"/>
      <c r="M41" s="84"/>
      <c r="N41" s="94"/>
    </row>
    <row r="42" spans="1:14" ht="15" hidden="1" customHeight="1" thickBot="1" x14ac:dyDescent="0.25">
      <c r="A42" s="173" t="s">
        <v>359</v>
      </c>
      <c r="B42" s="109"/>
      <c r="C42" s="138" t="str">
        <f>IFERROR(VLOOKUP('BOQ-'!B42,Sheet1!$AK$2:$DE$999,73,0),"-")</f>
        <v>-</v>
      </c>
      <c r="D42" s="129"/>
      <c r="E42" s="76" t="str">
        <f>IFERROR(VLOOKUP('BOQ-'!B42,Sheet1!$AK$2:$AL$999,2,0),"-")</f>
        <v>-</v>
      </c>
      <c r="F42" s="77">
        <f>D42*5400</f>
        <v>0</v>
      </c>
      <c r="G42" s="78">
        <f>IFERROR(F42*(VLOOKUP('BOQ-'!B42,Sheet1!$AK$2:$AM$999,3,0)),0)</f>
        <v>0</v>
      </c>
      <c r="H42" s="79">
        <f>IFERROR(F42*(VLOOKUP('BOQ-'!B42,Sheet1!$AK$2:$AN$999,4,0)),0)</f>
        <v>0</v>
      </c>
      <c r="I42" s="80" t="str">
        <f>IFERROR(VLOOKUP('BOQ-'!B42,Sheet1!$AK$2:$AO$999,5,0),"-")</f>
        <v>-</v>
      </c>
      <c r="J42" s="81" t="str">
        <f t="shared" ref="J42" si="7">IFERROR(F42*I42,"-")</f>
        <v>-</v>
      </c>
      <c r="K42" s="75" t="str">
        <f t="shared" ref="K42" si="8">IFERROR((F42+J42)*0.05,"-")</f>
        <v>-</v>
      </c>
      <c r="L42" s="81" t="str">
        <f t="shared" ref="L42" si="9">IFERROR(J42+K42,"-")</f>
        <v>-</v>
      </c>
      <c r="M42" s="81" t="str">
        <f t="shared" ref="M42" si="10">IFERROR(F42+L42,"-")</f>
        <v>-</v>
      </c>
      <c r="N42" s="82" t="str">
        <f>IFERROR(M42/D42,"-")</f>
        <v>-</v>
      </c>
    </row>
    <row r="43" spans="1:14" ht="15" hidden="1" customHeight="1" thickBot="1" x14ac:dyDescent="0.25">
      <c r="A43" s="175"/>
      <c r="B43" s="85"/>
      <c r="C43" s="135"/>
      <c r="D43" s="86"/>
      <c r="E43" s="86"/>
      <c r="F43" s="86"/>
      <c r="G43" s="86"/>
      <c r="H43" s="86"/>
      <c r="I43" s="165"/>
      <c r="J43" s="86"/>
      <c r="K43" s="86"/>
      <c r="L43" s="87" t="s">
        <v>57</v>
      </c>
      <c r="M43" s="88">
        <f>IFERROR(SUM(M41:M42),0)</f>
        <v>0</v>
      </c>
      <c r="N43" s="89"/>
    </row>
    <row r="44" spans="1:14" ht="15" hidden="1" customHeight="1" thickBot="1" x14ac:dyDescent="0.25">
      <c r="A44" s="170">
        <v>8</v>
      </c>
      <c r="B44" s="69" t="s">
        <v>7</v>
      </c>
      <c r="C44" s="133"/>
      <c r="D44" s="70"/>
      <c r="E44" s="70"/>
      <c r="F44" s="70"/>
      <c r="G44" s="70"/>
      <c r="H44" s="70"/>
      <c r="I44" s="90"/>
      <c r="J44" s="70"/>
      <c r="K44" s="70"/>
      <c r="L44" s="71"/>
      <c r="M44" s="93"/>
      <c r="N44" s="73"/>
    </row>
    <row r="45" spans="1:14" ht="15" hidden="1" customHeight="1" x14ac:dyDescent="0.2">
      <c r="A45" s="178">
        <v>8.1</v>
      </c>
      <c r="B45" s="83" t="s">
        <v>361</v>
      </c>
      <c r="C45" s="139"/>
      <c r="D45" s="126"/>
      <c r="E45" s="84"/>
      <c r="F45" s="84"/>
      <c r="G45" s="84"/>
      <c r="H45" s="84"/>
      <c r="I45" s="166"/>
      <c r="J45" s="84"/>
      <c r="K45" s="84"/>
      <c r="L45" s="84"/>
      <c r="M45" s="84"/>
      <c r="N45" s="94"/>
    </row>
    <row r="46" spans="1:14" ht="15" hidden="1" customHeight="1" thickBot="1" x14ac:dyDescent="0.25">
      <c r="A46" s="173" t="s">
        <v>646</v>
      </c>
      <c r="B46" s="109"/>
      <c r="C46" s="138" t="str">
        <f>IFERROR(VLOOKUP('BOQ-'!B46,Sheet1!$AP$2:$DF$999,69,0),"-")</f>
        <v>-</v>
      </c>
      <c r="D46" s="128"/>
      <c r="E46" s="76" t="str">
        <f>IFERROR(VLOOKUP('BOQ-'!B46,Sheet1!$AP$2:$AQ$999,2,0),"-")</f>
        <v>-</v>
      </c>
      <c r="F46" s="77">
        <f>D46*700</f>
        <v>0</v>
      </c>
      <c r="G46" s="78">
        <f>IFERROR(F46*(VLOOKUP('BOQ-'!B46,Sheet1!$AP$2:$AR$999,3,0)),0)</f>
        <v>0</v>
      </c>
      <c r="H46" s="79">
        <f>IFERROR(F46*(VLOOKUP('BOQ-'!B46,Sheet1!$AP$2:$AS$999,4,0)),0)</f>
        <v>0</v>
      </c>
      <c r="I46" s="80" t="str">
        <f>IFERROR(VLOOKUP('BOQ-'!B46,Sheet1!$AP$2:$AT$999,5,0),"-")</f>
        <v>-</v>
      </c>
      <c r="J46" s="81" t="str">
        <f>IFERROR(F46*I46,"-")</f>
        <v>-</v>
      </c>
      <c r="K46" s="75" t="str">
        <f>IFERROR((F46+J46)*0.05,"-")</f>
        <v>-</v>
      </c>
      <c r="L46" s="81" t="str">
        <f>IFERROR(J46+K46,"-")</f>
        <v>-</v>
      </c>
      <c r="M46" s="81" t="str">
        <f>IFERROR(F46+L46,"-")</f>
        <v>-</v>
      </c>
      <c r="N46" s="82" t="str">
        <f>IFERROR(M46/D46,"-")</f>
        <v>-</v>
      </c>
    </row>
    <row r="47" spans="1:14" ht="15" hidden="1" customHeight="1" thickBot="1" x14ac:dyDescent="0.25">
      <c r="A47" s="175"/>
      <c r="B47" s="85"/>
      <c r="C47" s="135"/>
      <c r="D47" s="86"/>
      <c r="E47" s="86"/>
      <c r="F47" s="86"/>
      <c r="G47" s="86"/>
      <c r="H47" s="86"/>
      <c r="I47" s="165"/>
      <c r="J47" s="86"/>
      <c r="K47" s="86"/>
      <c r="L47" s="87" t="s">
        <v>57</v>
      </c>
      <c r="M47" s="88">
        <f>IFERROR(SUM(M45:M46),0)</f>
        <v>0</v>
      </c>
      <c r="N47" s="89"/>
    </row>
    <row r="48" spans="1:14" ht="15" hidden="1" customHeight="1" thickBot="1" x14ac:dyDescent="0.25">
      <c r="A48" s="170">
        <v>9</v>
      </c>
      <c r="B48" s="69" t="s">
        <v>8</v>
      </c>
      <c r="C48" s="133"/>
      <c r="D48" s="70"/>
      <c r="E48" s="70"/>
      <c r="F48" s="70"/>
      <c r="G48" s="70"/>
      <c r="H48" s="70"/>
      <c r="I48" s="90"/>
      <c r="J48" s="70"/>
      <c r="K48" s="70"/>
      <c r="L48" s="71"/>
      <c r="M48" s="93"/>
      <c r="N48" s="73"/>
    </row>
    <row r="49" spans="1:15" ht="15" hidden="1" customHeight="1" x14ac:dyDescent="0.2">
      <c r="A49" s="178">
        <v>9.1</v>
      </c>
      <c r="B49" s="83" t="s">
        <v>363</v>
      </c>
      <c r="C49" s="139"/>
      <c r="D49" s="126"/>
      <c r="E49" s="84"/>
      <c r="F49" s="84"/>
      <c r="G49" s="84"/>
      <c r="H49" s="84"/>
      <c r="I49" s="166"/>
      <c r="J49" s="84"/>
      <c r="K49" s="84"/>
      <c r="L49" s="84"/>
      <c r="M49" s="84"/>
      <c r="N49" s="94"/>
    </row>
    <row r="50" spans="1:15" ht="15" hidden="1" customHeight="1" thickBot="1" x14ac:dyDescent="0.25">
      <c r="A50" s="173" t="s">
        <v>362</v>
      </c>
      <c r="B50" s="109"/>
      <c r="C50" s="138" t="str">
        <f>IFERROR(VLOOKUP('BOQ-'!B50,Sheet1!$AU$2:$DG$999,65,0),"-")</f>
        <v>-</v>
      </c>
      <c r="D50" s="128"/>
      <c r="E50" s="76" t="str">
        <f>IFERROR(VLOOKUP('BOQ-'!B50,Sheet1!$AU$2:$AV$999,2,0),"-")</f>
        <v>-</v>
      </c>
      <c r="F50" s="77">
        <f>D50*15079.365</f>
        <v>0</v>
      </c>
      <c r="G50" s="78">
        <f>IFERROR(F50*(VLOOKUP('BOQ-'!B50,Sheet1!$AU$2:$AW$999,3,0)),0)</f>
        <v>0</v>
      </c>
      <c r="H50" s="79">
        <f>IFERROR(F50*(VLOOKUP('BOQ-'!B50,Sheet1!$AU$2:$AX$999,4,0)),0)</f>
        <v>0</v>
      </c>
      <c r="I50" s="80" t="str">
        <f>IFERROR(VLOOKUP('BOQ-'!B50,Sheet1!$AU$2:$AY$999,5,0),"-")</f>
        <v>-</v>
      </c>
      <c r="J50" s="81" t="str">
        <f t="shared" ref="J50" si="11">IFERROR(F50*I50,"-")</f>
        <v>-</v>
      </c>
      <c r="K50" s="75" t="str">
        <f t="shared" ref="K50" si="12">IFERROR((F50+J50)*0.05,"-")</f>
        <v>-</v>
      </c>
      <c r="L50" s="81" t="str">
        <f t="shared" ref="L50" si="13">IFERROR(J50+K50,"-")</f>
        <v>-</v>
      </c>
      <c r="M50" s="81" t="str">
        <f t="shared" ref="M50" si="14">IFERROR(F50+L50,"-")</f>
        <v>-</v>
      </c>
      <c r="N50" s="82" t="str">
        <f>IFERROR(M50/D50,"-")</f>
        <v>-</v>
      </c>
    </row>
    <row r="51" spans="1:15" ht="15" hidden="1" customHeight="1" thickBot="1" x14ac:dyDescent="0.25">
      <c r="A51" s="175"/>
      <c r="B51" s="85"/>
      <c r="C51" s="135"/>
      <c r="D51" s="86"/>
      <c r="E51" s="86"/>
      <c r="F51" s="86"/>
      <c r="G51" s="86"/>
      <c r="H51" s="86"/>
      <c r="I51" s="165"/>
      <c r="J51" s="86"/>
      <c r="K51" s="86"/>
      <c r="L51" s="87" t="s">
        <v>57</v>
      </c>
      <c r="M51" s="88">
        <f>IFERROR(SUM(M49:M50),0)</f>
        <v>0</v>
      </c>
      <c r="N51" s="89"/>
    </row>
    <row r="52" spans="1:15" ht="15" hidden="1" customHeight="1" thickBot="1" x14ac:dyDescent="0.25">
      <c r="A52" s="170">
        <v>10</v>
      </c>
      <c r="B52" s="69" t="s">
        <v>9</v>
      </c>
      <c r="C52" s="133"/>
      <c r="D52" s="70"/>
      <c r="E52" s="70"/>
      <c r="F52" s="70"/>
      <c r="G52" s="70"/>
      <c r="H52" s="70"/>
      <c r="I52" s="90"/>
      <c r="J52" s="70"/>
      <c r="K52" s="70"/>
      <c r="L52" s="71"/>
      <c r="M52" s="93"/>
      <c r="N52" s="73"/>
    </row>
    <row r="53" spans="1:15" ht="15" hidden="1" customHeight="1" x14ac:dyDescent="0.2">
      <c r="A53" s="178">
        <v>10.1</v>
      </c>
      <c r="B53" s="83" t="s">
        <v>364</v>
      </c>
      <c r="C53" s="136"/>
      <c r="D53" s="126"/>
      <c r="E53" s="84"/>
      <c r="F53" s="79"/>
      <c r="G53" s="84"/>
      <c r="H53" s="84"/>
      <c r="I53" s="166"/>
      <c r="J53" s="84"/>
      <c r="K53" s="84"/>
      <c r="L53" s="84"/>
      <c r="M53" s="84"/>
      <c r="N53" s="94"/>
    </row>
    <row r="54" spans="1:15" ht="15" hidden="1" customHeight="1" thickBot="1" x14ac:dyDescent="0.25">
      <c r="A54" s="173" t="s">
        <v>644</v>
      </c>
      <c r="B54" s="109"/>
      <c r="C54" s="138" t="str">
        <f>IFERROR(VLOOKUP('BOQ-'!B54,Sheet1!$AZ$2:$DH$999,61,0),"-")</f>
        <v>-</v>
      </c>
      <c r="D54" s="129"/>
      <c r="E54" s="76" t="str">
        <f>IFERROR(VLOOKUP('BOQ-'!B54,Sheet1!$AZ$2:$BA$999,2,0),"-")</f>
        <v>-</v>
      </c>
      <c r="F54" s="77">
        <f>D54*3500</f>
        <v>0</v>
      </c>
      <c r="G54" s="78">
        <f>IFERROR(F54*(VLOOKUP('BOQ-'!B54,Sheet1!$AZ$2:$BB$999,3,0)),0)</f>
        <v>0</v>
      </c>
      <c r="H54" s="79">
        <f>IFERROR(F54*(VLOOKUP('BOQ-'!B54,Sheet1!$AZ$2:$BC$999,4,0)),0)</f>
        <v>0</v>
      </c>
      <c r="I54" s="80" t="str">
        <f>IFERROR(VLOOKUP('BOQ-'!B54,Sheet1!$AZ$2:$BD$999,5,0),"-")</f>
        <v>-</v>
      </c>
      <c r="J54" s="81" t="str">
        <f t="shared" ref="J54" si="15">IFERROR(F54*I54,"-")</f>
        <v>-</v>
      </c>
      <c r="K54" s="75" t="str">
        <f t="shared" ref="K54" si="16">IFERROR((F54+J54)*0.05,"-")</f>
        <v>-</v>
      </c>
      <c r="L54" s="81" t="str">
        <f t="shared" ref="L54" si="17">IFERROR(J54+K54,"-")</f>
        <v>-</v>
      </c>
      <c r="M54" s="81" t="str">
        <f t="shared" ref="M54" si="18">IFERROR(F54+L54,"-")</f>
        <v>-</v>
      </c>
      <c r="N54" s="82" t="str">
        <f t="shared" ref="N54" si="19">IFERROR(M54/D54,"-")</f>
        <v>-</v>
      </c>
    </row>
    <row r="55" spans="1:15" ht="15" hidden="1" customHeight="1" thickBot="1" x14ac:dyDescent="0.25">
      <c r="A55" s="180"/>
      <c r="B55" s="111"/>
      <c r="C55" s="135"/>
      <c r="D55" s="86"/>
      <c r="E55" s="86"/>
      <c r="F55" s="86"/>
      <c r="G55" s="86"/>
      <c r="H55" s="86"/>
      <c r="I55" s="165"/>
      <c r="J55" s="86"/>
      <c r="K55" s="86"/>
      <c r="L55" s="87" t="s">
        <v>57</v>
      </c>
      <c r="M55" s="88">
        <f>IFERROR(SUM(M53:M54),0)</f>
        <v>0</v>
      </c>
      <c r="N55" s="89"/>
    </row>
    <row r="56" spans="1:15" ht="15" hidden="1" customHeight="1" thickBot="1" x14ac:dyDescent="0.25">
      <c r="A56" s="177">
        <v>11</v>
      </c>
      <c r="B56" s="108" t="s">
        <v>10</v>
      </c>
      <c r="C56" s="133"/>
      <c r="D56" s="70"/>
      <c r="E56" s="70"/>
      <c r="F56" s="70"/>
      <c r="G56" s="70"/>
      <c r="H56" s="70"/>
      <c r="I56" s="90"/>
      <c r="J56" s="70"/>
      <c r="K56" s="70"/>
      <c r="L56" s="71"/>
      <c r="M56" s="93"/>
      <c r="N56" s="73"/>
    </row>
    <row r="57" spans="1:15" ht="15" hidden="1" customHeight="1" x14ac:dyDescent="0.2">
      <c r="A57" s="172">
        <v>11.1</v>
      </c>
      <c r="B57" s="101" t="s">
        <v>1221</v>
      </c>
      <c r="C57" s="139"/>
      <c r="D57" s="126"/>
      <c r="E57" s="76"/>
      <c r="F57" s="79"/>
      <c r="G57" s="78"/>
      <c r="H57" s="79"/>
      <c r="I57" s="166"/>
      <c r="J57" s="84"/>
      <c r="K57" s="84"/>
      <c r="L57" s="84"/>
      <c r="M57" s="84"/>
      <c r="N57" s="94"/>
      <c r="O57" s="25"/>
    </row>
    <row r="58" spans="1:15" ht="15" hidden="1" customHeight="1" thickBot="1" x14ac:dyDescent="0.25">
      <c r="A58" s="173" t="s">
        <v>1376</v>
      </c>
      <c r="B58" s="109"/>
      <c r="C58" s="136" t="str">
        <f>IFERROR(VLOOKUP('BOQ-'!B58,Sheet1!$BE$2:$DI$999,57,0),"-")</f>
        <v>-</v>
      </c>
      <c r="D58" s="129"/>
      <c r="E58" s="76" t="str">
        <f>IFERROR(VLOOKUP('BOQ-'!B58,Sheet1!$BE$2:$BF$999,2,0),"-")</f>
        <v>-</v>
      </c>
      <c r="F58" s="77">
        <f>D58*(1100)</f>
        <v>0</v>
      </c>
      <c r="G58" s="78">
        <f>IFERROR(F58*(VLOOKUP('BOQ-'!B58,Sheet1!$BE$2:$BG$999,3,0)),0)</f>
        <v>0</v>
      </c>
      <c r="H58" s="79">
        <f>IFERROR(F58*(VLOOKUP('BOQ-'!B58,Sheet1!$BE$2:$BH$999,4,0)),0)</f>
        <v>0</v>
      </c>
      <c r="I58" s="80" t="str">
        <f>IFERROR(VLOOKUP('BOQ-'!B58,Sheet1!$BE$2:$BI$999,5,0),"-")</f>
        <v>-</v>
      </c>
      <c r="J58" s="81" t="str">
        <f>IFERROR(F58*I58,"-")</f>
        <v>-</v>
      </c>
      <c r="K58" s="75" t="str">
        <f>IFERROR((F58+J58)*0.05,"-")</f>
        <v>-</v>
      </c>
      <c r="L58" s="81" t="str">
        <f>IFERROR(J58+K58,"-")</f>
        <v>-</v>
      </c>
      <c r="M58" s="81" t="str">
        <f>IFERROR(F58+L58,"-")</f>
        <v>-</v>
      </c>
      <c r="N58" s="82" t="str">
        <f>IFERROR(M58/D58,"-")</f>
        <v>-</v>
      </c>
      <c r="O58" s="2"/>
    </row>
    <row r="59" spans="1:15" ht="15" hidden="1" customHeight="1" thickBot="1" x14ac:dyDescent="0.25">
      <c r="A59" s="180"/>
      <c r="B59" s="111"/>
      <c r="C59" s="135"/>
      <c r="D59" s="86"/>
      <c r="E59" s="86"/>
      <c r="F59" s="86"/>
      <c r="G59" s="86"/>
      <c r="H59" s="86"/>
      <c r="I59" s="165"/>
      <c r="J59" s="86"/>
      <c r="K59" s="86"/>
      <c r="L59" s="87" t="s">
        <v>57</v>
      </c>
      <c r="M59" s="88">
        <f>IFERROR(SUM(M57:M58),0)</f>
        <v>0</v>
      </c>
      <c r="N59" s="89"/>
    </row>
    <row r="60" spans="1:15" ht="15" hidden="1" customHeight="1" thickBot="1" x14ac:dyDescent="0.25">
      <c r="A60" s="177">
        <v>12</v>
      </c>
      <c r="B60" s="108" t="s">
        <v>11</v>
      </c>
      <c r="C60" s="133"/>
      <c r="D60" s="70"/>
      <c r="E60" s="70"/>
      <c r="F60" s="70"/>
      <c r="G60" s="70"/>
      <c r="H60" s="70"/>
      <c r="I60" s="90"/>
      <c r="J60" s="70"/>
      <c r="K60" s="70"/>
      <c r="L60" s="71"/>
      <c r="M60" s="93"/>
      <c r="N60" s="73"/>
    </row>
    <row r="61" spans="1:15" ht="15" hidden="1" customHeight="1" x14ac:dyDescent="0.2">
      <c r="A61" s="172">
        <v>12.1</v>
      </c>
      <c r="B61" s="107" t="s">
        <v>1222</v>
      </c>
      <c r="C61" s="139"/>
      <c r="D61" s="126"/>
      <c r="E61" s="84"/>
      <c r="F61" s="84"/>
      <c r="G61" s="84"/>
      <c r="H61" s="84"/>
      <c r="I61" s="166"/>
      <c r="J61" s="84"/>
      <c r="K61" s="84"/>
      <c r="L61" s="84"/>
      <c r="M61" s="84"/>
      <c r="N61" s="94"/>
    </row>
    <row r="62" spans="1:15" ht="15" hidden="1" customHeight="1" thickBot="1" x14ac:dyDescent="0.25">
      <c r="A62" s="173" t="s">
        <v>377</v>
      </c>
      <c r="B62" s="109"/>
      <c r="C62" s="138" t="str">
        <f>IFERROR(VLOOKUP('BOQ-'!B62,Sheet1!$BJ$2:$DJ$999,53,0),"-")</f>
        <v>-</v>
      </c>
      <c r="D62" s="129"/>
      <c r="E62" s="76" t="str">
        <f>IFERROR(VLOOKUP('BOQ-'!B62,Sheet1!$BJ$2:$BK$999,2,0),"-")</f>
        <v>-</v>
      </c>
      <c r="F62" s="77">
        <f>D62*(11500*1.2)</f>
        <v>0</v>
      </c>
      <c r="G62" s="78">
        <f>IFERROR(F62*(VLOOKUP('BOQ-'!B62,Sheet1!$BJ$2:$BL$999,3,0)),0)</f>
        <v>0</v>
      </c>
      <c r="H62" s="79">
        <f>IFERROR(F62*(VLOOKUP('BOQ-'!B62,Sheet1!$BJ$2:$BM$999,4,0)),0)</f>
        <v>0</v>
      </c>
      <c r="I62" s="80" t="str">
        <f>IFERROR(VLOOKUP('BOQ-'!B62,Sheet1!$BJ$2:$BN$101,5,0),"-")</f>
        <v>-</v>
      </c>
      <c r="J62" s="81" t="str">
        <f t="shared" ref="J62" si="20">IFERROR(F62*I62,"-")</f>
        <v>-</v>
      </c>
      <c r="K62" s="75" t="str">
        <f t="shared" ref="K62" si="21">IFERROR((F62+J62)*0.05,"-")</f>
        <v>-</v>
      </c>
      <c r="L62" s="81" t="str">
        <f t="shared" ref="L62" si="22">IFERROR(J62+K62,"-")</f>
        <v>-</v>
      </c>
      <c r="M62" s="81" t="str">
        <f t="shared" ref="M62" si="23">IFERROR(F62+L62,"-")</f>
        <v>-</v>
      </c>
      <c r="N62" s="82" t="str">
        <f t="shared" ref="N62" si="24">IFERROR(M62/D62,"-")</f>
        <v>-</v>
      </c>
    </row>
    <row r="63" spans="1:15" ht="15" hidden="1" customHeight="1" thickBot="1" x14ac:dyDescent="0.25">
      <c r="A63" s="175"/>
      <c r="B63" s="85"/>
      <c r="C63" s="135"/>
      <c r="D63" s="86"/>
      <c r="E63" s="86"/>
      <c r="F63" s="86"/>
      <c r="G63" s="86"/>
      <c r="H63" s="86"/>
      <c r="I63" s="165"/>
      <c r="J63" s="86"/>
      <c r="K63" s="86"/>
      <c r="L63" s="87" t="s">
        <v>57</v>
      </c>
      <c r="M63" s="88">
        <f>IFERROR(SUM(M61:M62),0)</f>
        <v>0</v>
      </c>
      <c r="N63" s="89"/>
    </row>
    <row r="64" spans="1:15" ht="15" hidden="1" customHeight="1" thickBot="1" x14ac:dyDescent="0.25">
      <c r="A64" s="170">
        <v>13</v>
      </c>
      <c r="B64" s="69" t="s">
        <v>12</v>
      </c>
      <c r="C64" s="133"/>
      <c r="D64" s="70"/>
      <c r="E64" s="70"/>
      <c r="F64" s="70"/>
      <c r="G64" s="70"/>
      <c r="H64" s="70"/>
      <c r="I64" s="90"/>
      <c r="J64" s="70"/>
      <c r="K64" s="70"/>
      <c r="L64" s="71"/>
      <c r="M64" s="93"/>
      <c r="N64" s="73"/>
    </row>
    <row r="65" spans="1:16" ht="15" hidden="1" customHeight="1" x14ac:dyDescent="0.2">
      <c r="A65" s="178">
        <v>13.1</v>
      </c>
      <c r="B65" s="83" t="s">
        <v>433</v>
      </c>
      <c r="C65" s="140"/>
      <c r="D65" s="126"/>
      <c r="E65" s="84"/>
      <c r="F65" s="84"/>
      <c r="G65" s="84"/>
      <c r="H65" s="84"/>
      <c r="I65" s="166"/>
      <c r="J65" s="84"/>
      <c r="K65" s="84"/>
      <c r="L65" s="84"/>
      <c r="M65" s="84"/>
      <c r="N65" s="94"/>
    </row>
    <row r="66" spans="1:16" ht="15" hidden="1" customHeight="1" thickBot="1" x14ac:dyDescent="0.25">
      <c r="A66" s="173" t="s">
        <v>1642</v>
      </c>
      <c r="B66" s="109"/>
      <c r="C66" s="141" t="str">
        <f>IFERROR(VLOOKUP('BOQ-'!B66,Sheet1!$BO$2:$DX$41,62,FALSE),"-")</f>
        <v>-</v>
      </c>
      <c r="D66" s="129"/>
      <c r="E66" s="76" t="str">
        <f>IFERROR(VLOOKUP('BOQ-'!B66,Sheet1!$BO$2:$BP$999,2,0),"-")</f>
        <v>-</v>
      </c>
      <c r="F66" s="77">
        <f>D66*(30000+1000)</f>
        <v>0</v>
      </c>
      <c r="G66" s="78">
        <f>IFERROR(F66*(VLOOKUP('BOQ-'!B66,Sheet1!$BO$2:$BQ$999,3,0)),0)</f>
        <v>0</v>
      </c>
      <c r="H66" s="79">
        <f>IFERROR(F66*(VLOOKUP('BOQ-'!B66,Sheet1!$BO$2:$BR$999,4,0)),0)</f>
        <v>0</v>
      </c>
      <c r="I66" s="80" t="str">
        <f>IFERROR(VLOOKUP('BOQ-'!B66,Sheet1!$BO$2:$BS$999,5,0),"-")</f>
        <v>-</v>
      </c>
      <c r="J66" s="81" t="str">
        <f>IFERROR(F66*I66,"-")</f>
        <v>-</v>
      </c>
      <c r="K66" s="75" t="str">
        <f>IFERROR((F66+J66)*0.05,"-")</f>
        <v>-</v>
      </c>
      <c r="L66" s="81" t="str">
        <f>IFERROR(J66+K66,"-")</f>
        <v>-</v>
      </c>
      <c r="M66" s="81" t="str">
        <f>IFERROR(F66+L66,"-")</f>
        <v>-</v>
      </c>
      <c r="N66" s="82" t="str">
        <f>IFERROR(M66/D66,"-")</f>
        <v>-</v>
      </c>
    </row>
    <row r="67" spans="1:16" ht="15" hidden="1" customHeight="1" thickBot="1" x14ac:dyDescent="0.25">
      <c r="A67" s="175"/>
      <c r="B67" s="85"/>
      <c r="C67" s="135"/>
      <c r="D67" s="86"/>
      <c r="E67" s="86"/>
      <c r="F67" s="156"/>
      <c r="G67" s="86"/>
      <c r="H67" s="86"/>
      <c r="I67" s="165"/>
      <c r="J67" s="86"/>
      <c r="K67" s="86"/>
      <c r="L67" s="87" t="s">
        <v>57</v>
      </c>
      <c r="M67" s="88">
        <f>IFERROR(SUM(M65:M66),0)</f>
        <v>0</v>
      </c>
      <c r="N67" s="89"/>
    </row>
    <row r="68" spans="1:16" ht="15" hidden="1" customHeight="1" thickBot="1" x14ac:dyDescent="0.25">
      <c r="A68" s="193">
        <v>14</v>
      </c>
      <c r="B68" s="185" t="s">
        <v>13</v>
      </c>
      <c r="C68" s="192"/>
      <c r="D68" s="186"/>
      <c r="E68" s="186"/>
      <c r="F68" s="186"/>
      <c r="G68" s="186"/>
      <c r="H68" s="186"/>
      <c r="I68" s="187"/>
      <c r="J68" s="186"/>
      <c r="K68" s="186"/>
      <c r="L68" s="188"/>
      <c r="M68" s="189"/>
      <c r="N68" s="190"/>
    </row>
    <row r="69" spans="1:16" ht="15" hidden="1" customHeight="1" x14ac:dyDescent="0.2">
      <c r="A69" s="178">
        <v>14.1</v>
      </c>
      <c r="B69" s="196" t="s">
        <v>1539</v>
      </c>
      <c r="C69" s="139"/>
      <c r="D69" s="126"/>
      <c r="E69" s="84"/>
      <c r="F69" s="84"/>
      <c r="G69" s="84"/>
      <c r="H69" s="84"/>
      <c r="I69" s="166"/>
      <c r="J69" s="84"/>
      <c r="K69" s="84"/>
      <c r="L69" s="84"/>
      <c r="M69" s="84"/>
      <c r="N69" s="94"/>
    </row>
    <row r="70" spans="1:16" ht="14.25" hidden="1" x14ac:dyDescent="0.2">
      <c r="A70" s="181" t="s">
        <v>432</v>
      </c>
      <c r="B70" s="109"/>
      <c r="C70" s="143" t="str">
        <f>IFERROR(VLOOKUP('BOQ-'!B70,Sheet1!$BT$2:$DY$999,58,FALSE),"-")</f>
        <v>-</v>
      </c>
      <c r="D70" s="129"/>
      <c r="E70" s="76" t="str">
        <f>IFERROR(VLOOKUP('BOQ-'!B70,Sheet1!$BT$2:$BU$933,2,0),"-")</f>
        <v>-</v>
      </c>
      <c r="F70" s="77"/>
      <c r="G70" s="78">
        <f>IFERROR(F70*(VLOOKUP('BOQ-'!B70,Sheet1!$BT$2:$BV$933,3,0)),0)</f>
        <v>0</v>
      </c>
      <c r="H70" s="79">
        <f>IFERROR(F70*(VLOOKUP('BOQ-'!B70,Sheet1!$BT$2:$BW$933,4,0)),0)</f>
        <v>0</v>
      </c>
      <c r="I70" s="80" t="str">
        <f>IFERROR(VLOOKUP('BOQ-'!B70,Sheet1!$BT$2:$BX$933,5,0),"-")</f>
        <v>-</v>
      </c>
      <c r="J70" s="81" t="str">
        <f>IFERROR(F70*I70,"-")</f>
        <v>-</v>
      </c>
      <c r="K70" s="75" t="str">
        <f>IFERROR((F70+J70)*0.05,"-")</f>
        <v>-</v>
      </c>
      <c r="L70" s="81" t="str">
        <f>IFERROR(J70+K70,"-")</f>
        <v>-</v>
      </c>
      <c r="M70" s="81" t="str">
        <f>IFERROR(F70+L70,"-")</f>
        <v>-</v>
      </c>
      <c r="N70" s="82" t="str">
        <f>IFERROR(M70/D70,"-")</f>
        <v>-</v>
      </c>
      <c r="O70" s="28"/>
    </row>
    <row r="71" spans="1:16" ht="15" hidden="1" customHeight="1" thickBot="1" x14ac:dyDescent="0.25">
      <c r="A71" s="180"/>
      <c r="B71" s="111"/>
      <c r="C71" s="135"/>
      <c r="D71" s="86"/>
      <c r="E71" s="86"/>
      <c r="F71" s="156"/>
      <c r="G71" s="86"/>
      <c r="H71" s="86"/>
      <c r="I71" s="165"/>
      <c r="J71" s="86"/>
      <c r="K71" s="86"/>
      <c r="L71" s="87" t="s">
        <v>57</v>
      </c>
      <c r="M71" s="88">
        <f>IFERROR(SUM(M70:M70),0)</f>
        <v>0</v>
      </c>
      <c r="N71" s="89"/>
      <c r="O71" s="159" t="e">
        <f>#REF!-M71</f>
        <v>#REF!</v>
      </c>
      <c r="P71" s="2" t="e">
        <f>#REF!-M71</f>
        <v>#REF!</v>
      </c>
    </row>
    <row r="72" spans="1:16" ht="15" hidden="1" customHeight="1" thickBot="1" x14ac:dyDescent="0.25">
      <c r="A72" s="203">
        <v>15</v>
      </c>
      <c r="B72" s="191" t="s">
        <v>1166</v>
      </c>
      <c r="C72" s="192"/>
      <c r="D72" s="186"/>
      <c r="E72" s="186"/>
      <c r="F72" s="186"/>
      <c r="G72" s="186"/>
      <c r="H72" s="186"/>
      <c r="I72" s="187"/>
      <c r="J72" s="186"/>
      <c r="K72" s="186"/>
      <c r="L72" s="188"/>
      <c r="M72" s="189"/>
      <c r="N72" s="190"/>
    </row>
    <row r="73" spans="1:16" s="113" customFormat="1" hidden="1" x14ac:dyDescent="0.25">
      <c r="A73" s="172">
        <v>15.1</v>
      </c>
      <c r="B73" s="107" t="s">
        <v>1081</v>
      </c>
      <c r="C73" s="112"/>
      <c r="D73" s="130"/>
      <c r="E73" s="106"/>
      <c r="F73" s="106"/>
      <c r="G73" s="106"/>
      <c r="H73" s="106"/>
      <c r="I73" s="162"/>
      <c r="J73" s="106"/>
      <c r="K73" s="106"/>
      <c r="L73" s="106"/>
      <c r="M73" s="106"/>
      <c r="N73" s="112"/>
    </row>
    <row r="74" spans="1:16" s="113" customFormat="1" ht="15" hidden="1" customHeight="1" x14ac:dyDescent="0.25">
      <c r="A74" s="173" t="s">
        <v>471</v>
      </c>
      <c r="B74" s="109"/>
      <c r="C74" s="141" t="str">
        <f>IFERROR(VLOOKUP('BOQ-'!B74,Sheet1!$DS$2:$EB$999,10,FALSE),"-")</f>
        <v>-</v>
      </c>
      <c r="D74" s="132"/>
      <c r="E74" s="109" t="str">
        <f>IFERROR(VLOOKUP('BOQ-'!B74,Sheet1!$DS$2:$DT$999,2,0),"-")</f>
        <v>-</v>
      </c>
      <c r="F74" s="77">
        <f>D74*780000*1.1</f>
        <v>0</v>
      </c>
      <c r="G74" s="115">
        <f>IFERROR(F74*(VLOOKUP('BOQ-'!B74,Sheet1!$DS$2:$DU$999,3,0)),0)</f>
        <v>0</v>
      </c>
      <c r="H74" s="114">
        <f>IFERROR(F74*(VLOOKUP('BOQ-'!B74,Sheet1!$DS$2:$DV$999,4,0)),0)</f>
        <v>0</v>
      </c>
      <c r="I74" s="121" t="str">
        <f>IFERROR(VLOOKUP('BOQ-'!B74,Sheet1!$DS$2:$DW$999,5,0),"-")</f>
        <v>-</v>
      </c>
      <c r="J74" s="114" t="str">
        <f>IFERROR(F74*I74,"-")</f>
        <v>-</v>
      </c>
      <c r="K74" s="115" t="str">
        <f>IFERROR((F74+J74)*0.05,"-")</f>
        <v>-</v>
      </c>
      <c r="L74" s="114" t="str">
        <f>IFERROR(J74+K74,"-")</f>
        <v>-</v>
      </c>
      <c r="M74" s="114" t="str">
        <f>IFERROR(F74+L74,"-")</f>
        <v>-</v>
      </c>
      <c r="N74" s="116" t="str">
        <f>IFERROR(M74/D74,"-")</f>
        <v>-</v>
      </c>
    </row>
    <row r="75" spans="1:16" s="113" customFormat="1" ht="14.25" hidden="1" x14ac:dyDescent="0.25">
      <c r="A75" s="173"/>
      <c r="B75" s="206"/>
      <c r="C75" s="205" t="str">
        <f>IFERROR(VLOOKUP('BOQ-'!B75,Sheet1!$DS$2:$EB$999,10,FALSE),"-")</f>
        <v>-</v>
      </c>
      <c r="D75" s="132"/>
      <c r="E75" s="109"/>
      <c r="F75" s="77"/>
      <c r="G75" s="115"/>
      <c r="H75" s="114"/>
      <c r="I75" s="121"/>
      <c r="J75" s="114"/>
      <c r="K75" s="115"/>
      <c r="L75" s="114"/>
      <c r="M75" s="114"/>
      <c r="N75" s="116"/>
    </row>
    <row r="76" spans="1:16" ht="15" hidden="1" customHeight="1" thickBot="1" x14ac:dyDescent="0.25">
      <c r="A76" s="180"/>
      <c r="B76" s="111"/>
      <c r="C76" s="135"/>
      <c r="D76" s="86"/>
      <c r="E76" s="86"/>
      <c r="F76" s="156"/>
      <c r="G76" s="86"/>
      <c r="H76" s="86"/>
      <c r="I76" s="165"/>
      <c r="J76" s="86"/>
      <c r="K76" s="86"/>
      <c r="L76" s="87" t="s">
        <v>57</v>
      </c>
      <c r="M76" s="88">
        <f>IFERROR(SUM(M73:M75),0)</f>
        <v>0</v>
      </c>
      <c r="N76" s="89"/>
    </row>
    <row r="77" spans="1:16" ht="15" hidden="1" customHeight="1" thickBot="1" x14ac:dyDescent="0.25">
      <c r="A77" s="177">
        <v>16</v>
      </c>
      <c r="B77" s="108" t="s">
        <v>14</v>
      </c>
      <c r="C77" s="133"/>
      <c r="D77" s="70"/>
      <c r="E77" s="70"/>
      <c r="F77" s="70"/>
      <c r="G77" s="70"/>
      <c r="H77" s="70"/>
      <c r="I77" s="90"/>
      <c r="J77" s="70"/>
      <c r="K77" s="70"/>
      <c r="L77" s="71"/>
      <c r="M77" s="93"/>
      <c r="N77" s="73"/>
    </row>
    <row r="78" spans="1:16" s="113" customFormat="1" ht="15" hidden="1" customHeight="1" x14ac:dyDescent="0.25">
      <c r="A78" s="204">
        <v>16.100000000000001</v>
      </c>
      <c r="B78" s="107" t="s">
        <v>837</v>
      </c>
      <c r="C78" s="142"/>
      <c r="D78" s="130"/>
      <c r="E78" s="106"/>
      <c r="F78" s="106"/>
      <c r="G78" s="106"/>
      <c r="H78" s="106"/>
      <c r="I78" s="162"/>
      <c r="J78" s="106"/>
      <c r="K78" s="106"/>
      <c r="L78" s="106"/>
      <c r="M78" s="106"/>
      <c r="N78" s="112"/>
    </row>
    <row r="79" spans="1:16" s="113" customFormat="1" ht="15" hidden="1" customHeight="1" thickBot="1" x14ac:dyDescent="0.3">
      <c r="A79" s="173" t="s">
        <v>788</v>
      </c>
      <c r="B79" s="109"/>
      <c r="C79" s="141" t="str">
        <f>IFERROR(VLOOKUP('BOQ-'!B79,Sheet1!$BY$2:$DZ$999,54,FALSE),"-")</f>
        <v>-</v>
      </c>
      <c r="D79" s="132"/>
      <c r="E79" s="109" t="str">
        <f>IFERROR(VLOOKUP('BOQ-'!B79,Sheet1!$BY$2:$BZ$941,2,0),"-")</f>
        <v>-</v>
      </c>
      <c r="F79" s="225"/>
      <c r="G79" s="115">
        <f>IFERROR(F79*(VLOOKUP('BOQ-'!B79,Sheet1!$BY$2:$CA$941,3,0)),0)</f>
        <v>0</v>
      </c>
      <c r="H79" s="114">
        <f>IFERROR(F79*(VLOOKUP('BOQ-'!B79,Sheet1!$BY$2:$CB$941,4,0)),0)</f>
        <v>0</v>
      </c>
      <c r="I79" s="121" t="str">
        <f>IFERROR(VLOOKUP('BOQ-'!B79,Sheet1!$BY$2:$CC$941,5,0),"-")</f>
        <v>-</v>
      </c>
      <c r="J79" s="114" t="str">
        <f t="shared" ref="J79" si="25">IFERROR(F79*I79,"-")</f>
        <v>-</v>
      </c>
      <c r="K79" s="115" t="str">
        <f t="shared" ref="K79" si="26">IFERROR((F79+J79)*0.05,"-")</f>
        <v>-</v>
      </c>
      <c r="L79" s="114" t="str">
        <f t="shared" ref="L79" si="27">IFERROR(J79+K79,"-")</f>
        <v>-</v>
      </c>
      <c r="M79" s="114" t="str">
        <f t="shared" ref="M79" si="28">IFERROR(F79+L79,"-")</f>
        <v>-</v>
      </c>
      <c r="N79" s="116" t="str">
        <f t="shared" ref="N79" si="29">IFERROR(M79/D79,"-")</f>
        <v>-</v>
      </c>
    </row>
    <row r="80" spans="1:16" ht="15" hidden="1" customHeight="1" thickBot="1" x14ac:dyDescent="0.25">
      <c r="A80" s="175"/>
      <c r="B80" s="85"/>
      <c r="C80" s="135"/>
      <c r="D80" s="86"/>
      <c r="E80" s="86"/>
      <c r="F80" s="156"/>
      <c r="G80" s="86"/>
      <c r="H80" s="86"/>
      <c r="I80" s="165"/>
      <c r="J80" s="86"/>
      <c r="K80" s="86"/>
      <c r="L80" s="87" t="s">
        <v>57</v>
      </c>
      <c r="M80" s="88">
        <f>IFERROR(SUM(M78:M79),0)</f>
        <v>0</v>
      </c>
      <c r="N80" s="89"/>
    </row>
    <row r="81" spans="1:14" ht="15" customHeight="1" thickBot="1" x14ac:dyDescent="0.25">
      <c r="A81" s="203">
        <v>3</v>
      </c>
      <c r="B81" s="185" t="s">
        <v>15</v>
      </c>
      <c r="C81" s="192"/>
      <c r="D81" s="186"/>
      <c r="E81" s="186"/>
      <c r="F81" s="186"/>
      <c r="G81" s="186"/>
      <c r="H81" s="186"/>
      <c r="I81" s="187"/>
      <c r="J81" s="186"/>
      <c r="K81" s="186"/>
      <c r="L81" s="188"/>
      <c r="M81" s="189"/>
      <c r="N81" s="190"/>
    </row>
    <row r="82" spans="1:14" s="51" customFormat="1" ht="15" customHeight="1" x14ac:dyDescent="0.25">
      <c r="A82" s="172">
        <v>3.1</v>
      </c>
      <c r="B82" s="107" t="s">
        <v>1740</v>
      </c>
      <c r="C82" s="140"/>
      <c r="D82" s="131"/>
      <c r="E82" s="100"/>
      <c r="F82" s="100"/>
      <c r="G82" s="100"/>
      <c r="H82" s="100"/>
      <c r="I82" s="162"/>
      <c r="J82" s="100"/>
      <c r="K82" s="100"/>
      <c r="L82" s="100"/>
      <c r="M82" s="100"/>
      <c r="N82" s="117"/>
    </row>
    <row r="83" spans="1:14" s="51" customFormat="1" ht="15" customHeight="1" x14ac:dyDescent="0.25">
      <c r="A83" s="173" t="s">
        <v>1727</v>
      </c>
      <c r="B83" s="109" t="s">
        <v>1588</v>
      </c>
      <c r="C83" s="143" t="str">
        <f>IFERROR(VLOOKUP('BOQ-'!B83,Sheet1!$CD$2:$EA$999,50,FALSE),"-")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3" s="132">
        <v>1</v>
      </c>
      <c r="E83" s="118" t="str">
        <f>IFERROR(VLOOKUP('BOQ-'!B83,Sheet1!$CD$2:$CE$999,2,0),"-")</f>
        <v>set/s</v>
      </c>
      <c r="F83" s="226"/>
      <c r="G83" s="120"/>
      <c r="H83" s="119"/>
      <c r="I83" s="121"/>
      <c r="J83" s="122"/>
      <c r="K83" s="123"/>
      <c r="L83" s="122"/>
      <c r="M83" s="122"/>
      <c r="N83" s="124"/>
    </row>
    <row r="84" spans="1:14" s="51" customFormat="1" ht="15" hidden="1" customHeight="1" x14ac:dyDescent="0.25">
      <c r="A84" s="173"/>
      <c r="B84" s="109"/>
      <c r="C84" s="143"/>
      <c r="D84" s="132"/>
      <c r="E84" s="118"/>
      <c r="F84" s="226"/>
      <c r="G84" s="120"/>
      <c r="H84" s="119"/>
      <c r="I84" s="121"/>
      <c r="J84" s="122"/>
      <c r="K84" s="123"/>
      <c r="L84" s="122"/>
      <c r="M84" s="122"/>
      <c r="N84" s="124"/>
    </row>
    <row r="85" spans="1:14" s="51" customFormat="1" ht="15" customHeight="1" x14ac:dyDescent="0.25">
      <c r="A85" s="173" t="s">
        <v>1728</v>
      </c>
      <c r="B85" s="109" t="s">
        <v>1581</v>
      </c>
      <c r="C85" s="143" t="str">
        <f>IFERROR(VLOOKUP('BOQ-'!B85,Sheet1!$CD$2:$EA$999,50,FALSE),"-")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5" s="132">
        <v>2</v>
      </c>
      <c r="E85" s="118" t="str">
        <f>IFERROR(VLOOKUP('BOQ-'!B85,Sheet1!$CD$2:$CE$999,2,0),"-")</f>
        <v>set/s</v>
      </c>
      <c r="F85" s="226"/>
      <c r="G85" s="120"/>
      <c r="H85" s="119"/>
      <c r="I85" s="121"/>
      <c r="J85" s="122"/>
      <c r="K85" s="123"/>
      <c r="L85" s="122"/>
      <c r="M85" s="122"/>
      <c r="N85" s="124"/>
    </row>
    <row r="86" spans="1:14" s="51" customFormat="1" ht="15" customHeight="1" x14ac:dyDescent="0.25">
      <c r="A86" s="173" t="s">
        <v>1729</v>
      </c>
      <c r="B86" s="109" t="s">
        <v>1580</v>
      </c>
      <c r="C86" s="143" t="str">
        <f>IFERROR(VLOOKUP('BOQ-'!B86,Sheet1!$CD$2:$EA$999,50,FALSE),"-")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6" s="132">
        <v>3</v>
      </c>
      <c r="E86" s="118" t="str">
        <f>IFERROR(VLOOKUP('BOQ-'!B86,Sheet1!$CD$2:$CE$999,2,0),"-")</f>
        <v>set/s</v>
      </c>
      <c r="F86" s="226"/>
      <c r="G86" s="120"/>
      <c r="H86" s="119"/>
      <c r="I86" s="121"/>
      <c r="J86" s="122"/>
      <c r="K86" s="123"/>
      <c r="L86" s="122"/>
      <c r="M86" s="122"/>
      <c r="N86" s="124"/>
    </row>
    <row r="87" spans="1:14" s="51" customFormat="1" ht="15" hidden="1" customHeight="1" x14ac:dyDescent="0.25">
      <c r="A87" s="173"/>
      <c r="B87" s="109"/>
      <c r="C87" s="143"/>
      <c r="D87" s="132"/>
      <c r="E87" s="118"/>
      <c r="F87" s="226"/>
      <c r="G87" s="120"/>
      <c r="H87" s="119"/>
      <c r="I87" s="121"/>
      <c r="J87" s="122"/>
      <c r="K87" s="123"/>
      <c r="L87" s="122"/>
      <c r="M87" s="122"/>
      <c r="N87" s="124"/>
    </row>
    <row r="88" spans="1:14" s="51" customFormat="1" ht="15" hidden="1" customHeight="1" x14ac:dyDescent="0.25">
      <c r="A88" s="173"/>
      <c r="B88" s="109"/>
      <c r="C88" s="143"/>
      <c r="D88" s="132"/>
      <c r="E88" s="118"/>
      <c r="F88" s="226"/>
      <c r="G88" s="120"/>
      <c r="H88" s="119"/>
      <c r="I88" s="121"/>
      <c r="J88" s="122"/>
      <c r="K88" s="123"/>
      <c r="L88" s="122"/>
      <c r="M88" s="122"/>
      <c r="N88" s="124"/>
    </row>
    <row r="89" spans="1:14" s="51" customFormat="1" ht="15" customHeight="1" x14ac:dyDescent="0.25">
      <c r="A89" s="172">
        <v>3.2</v>
      </c>
      <c r="B89" s="107" t="s">
        <v>650</v>
      </c>
      <c r="C89" s="138"/>
      <c r="D89" s="131"/>
      <c r="E89" s="118"/>
      <c r="F89" s="119"/>
      <c r="G89" s="120"/>
      <c r="H89" s="119"/>
      <c r="I89" s="121"/>
      <c r="J89" s="122"/>
      <c r="K89" s="123"/>
      <c r="L89" s="122"/>
      <c r="M89" s="122"/>
      <c r="N89" s="124"/>
    </row>
    <row r="90" spans="1:14" s="51" customFormat="1" ht="15" customHeight="1" x14ac:dyDescent="0.25">
      <c r="A90" s="173" t="s">
        <v>357</v>
      </c>
      <c r="B90" s="109" t="s">
        <v>1184</v>
      </c>
      <c r="C90" s="143" t="str">
        <f>IFERROR(VLOOKUP('BOQ-'!B90,Sheet1!$CD$2:$EA$999,50,FALSE),"-")</f>
        <v>a.) Cat5e UTP cable 4 pairs  min. 100mbps receiving
b.) Conductors: Solid bare copper conductors
c.) Insulators: Polyolefin insulation
d.) Jacket: Gray PVC jacket with rip cord</v>
      </c>
      <c r="D90" s="132">
        <v>1</v>
      </c>
      <c r="E90" s="118" t="str">
        <f>IFERROR(VLOOKUP('BOQ-'!B90,Sheet1!$CD$2:$CE$999,2,0),"-")</f>
        <v>box/es</v>
      </c>
      <c r="F90" s="226"/>
      <c r="G90" s="120"/>
      <c r="H90" s="119"/>
      <c r="I90" s="121"/>
      <c r="J90" s="122"/>
      <c r="K90" s="123"/>
      <c r="L90" s="122"/>
      <c r="M90" s="122"/>
      <c r="N90" s="124"/>
    </row>
    <row r="91" spans="1:14" s="51" customFormat="1" ht="15" customHeight="1" x14ac:dyDescent="0.25">
      <c r="A91" s="172">
        <v>3.3</v>
      </c>
      <c r="B91" s="107" t="s">
        <v>727</v>
      </c>
      <c r="C91" s="138"/>
      <c r="D91" s="131"/>
      <c r="E91" s="118"/>
      <c r="F91" s="119"/>
      <c r="G91" s="120"/>
      <c r="H91" s="119"/>
      <c r="I91" s="121"/>
      <c r="J91" s="122"/>
      <c r="K91" s="123"/>
      <c r="L91" s="122"/>
      <c r="M91" s="122"/>
      <c r="N91" s="124"/>
    </row>
    <row r="92" spans="1:14" s="51" customFormat="1" ht="15" customHeight="1" x14ac:dyDescent="0.25">
      <c r="A92" s="173" t="s">
        <v>1730</v>
      </c>
      <c r="B92" s="109" t="s">
        <v>1323</v>
      </c>
      <c r="C92" s="138"/>
      <c r="D92" s="218">
        <v>30</v>
      </c>
      <c r="E92" s="118" t="str">
        <f>IFERROR(VLOOKUP('BOQ-'!B92,Sheet1!$CD$2:$CE$999,2,0),"-")</f>
        <v>pc/s</v>
      </c>
      <c r="F92" s="77"/>
      <c r="G92" s="120"/>
      <c r="H92" s="119"/>
      <c r="I92" s="121"/>
      <c r="J92" s="122"/>
      <c r="K92" s="123"/>
      <c r="L92" s="122"/>
      <c r="M92" s="122"/>
      <c r="N92" s="124"/>
    </row>
    <row r="93" spans="1:14" s="51" customFormat="1" ht="15" customHeight="1" x14ac:dyDescent="0.25">
      <c r="A93" s="173" t="s">
        <v>1731</v>
      </c>
      <c r="B93" s="109" t="s">
        <v>533</v>
      </c>
      <c r="C93" s="138"/>
      <c r="D93" s="218">
        <v>40</v>
      </c>
      <c r="E93" s="118" t="str">
        <f>IFERROR(VLOOKUP('BOQ-'!B93,Sheet1!$CD$2:$CE$999,2,0),"-")</f>
        <v>pc/s</v>
      </c>
      <c r="F93" s="77"/>
      <c r="G93" s="120"/>
      <c r="H93" s="119"/>
      <c r="I93" s="121"/>
      <c r="J93" s="122"/>
      <c r="K93" s="123"/>
      <c r="L93" s="122"/>
      <c r="M93" s="122"/>
      <c r="N93" s="124"/>
    </row>
    <row r="94" spans="1:14" s="51" customFormat="1" ht="15" customHeight="1" x14ac:dyDescent="0.25">
      <c r="A94" s="173" t="s">
        <v>1732</v>
      </c>
      <c r="B94" s="109" t="s">
        <v>545</v>
      </c>
      <c r="C94" s="138"/>
      <c r="D94" s="218">
        <v>40</v>
      </c>
      <c r="E94" s="118" t="str">
        <f>IFERROR(VLOOKUP('BOQ-'!B94,Sheet1!$CD$2:$CE$999,2,0),"-")</f>
        <v>set/s</v>
      </c>
      <c r="F94" s="77"/>
      <c r="G94" s="120"/>
      <c r="H94" s="119"/>
      <c r="I94" s="121"/>
      <c r="J94" s="122"/>
      <c r="K94" s="123"/>
      <c r="L94" s="122"/>
      <c r="M94" s="122"/>
      <c r="N94" s="124"/>
    </row>
    <row r="95" spans="1:14" s="51" customFormat="1" ht="15" customHeight="1" x14ac:dyDescent="0.25">
      <c r="A95" s="173" t="s">
        <v>1733</v>
      </c>
      <c r="B95" s="109" t="s">
        <v>1518</v>
      </c>
      <c r="C95" s="143" t="str">
        <f>IFERROR(VLOOKUP('BOQ-'!B95,Sheet1!$CD$2:$EA$999,50,FALSE),"-")</f>
        <v>Pipe shall be unplasticized Polyvinyl Chloride (uPVC), schedule 40 and uniform in thickness,  compression and impact resistant, non-corrosive, weatherproof</v>
      </c>
      <c r="D95" s="132">
        <v>60</v>
      </c>
      <c r="E95" s="118" t="str">
        <f>IFERROR(VLOOKUP('BOQ-'!B95,Sheet1!$CD$2:$CE$999,2,0),"-")</f>
        <v>set/s</v>
      </c>
      <c r="F95" s="77"/>
      <c r="G95" s="120"/>
      <c r="H95" s="119"/>
      <c r="I95" s="121"/>
      <c r="J95" s="122"/>
      <c r="K95" s="123"/>
      <c r="L95" s="122"/>
      <c r="M95" s="122"/>
      <c r="N95" s="124"/>
    </row>
    <row r="96" spans="1:14" s="51" customFormat="1" ht="15" customHeight="1" x14ac:dyDescent="0.25">
      <c r="A96" s="173" t="s">
        <v>1746</v>
      </c>
      <c r="B96" s="109" t="s">
        <v>1532</v>
      </c>
      <c r="C96" s="143" t="str">
        <f>IFERROR(VLOOKUP('BOQ-'!B96,Sheet1!$CD$2:$EA$999,50,FALSE),"-")</f>
        <v>Pipe shall be unplasticized Polyvinyl Chloride (uPVC), schedule 40 and uniform in thickness,  compression and impact resistant, non-corrosive, weatherproof</v>
      </c>
      <c r="D96" s="132">
        <v>2</v>
      </c>
      <c r="E96" s="118" t="str">
        <f>IFERROR(VLOOKUP('BOQ-'!B96,Sheet1!$CD$2:$CE$999,2,0),"-")</f>
        <v>roll/s</v>
      </c>
      <c r="F96" s="77"/>
      <c r="G96" s="120"/>
      <c r="H96" s="119"/>
      <c r="I96" s="121"/>
      <c r="J96" s="122"/>
      <c r="K96" s="123"/>
      <c r="L96" s="122"/>
      <c r="M96" s="122"/>
      <c r="N96" s="124"/>
    </row>
    <row r="97" spans="1:18" s="51" customFormat="1" ht="15" customHeight="1" x14ac:dyDescent="0.25">
      <c r="A97" s="173" t="s">
        <v>1747</v>
      </c>
      <c r="B97" s="109" t="s">
        <v>1533</v>
      </c>
      <c r="C97" s="143" t="str">
        <f>IFERROR(VLOOKUP('[1]BOQ-'!B97,[1]Sheet1!$CD$2:$EA$999,50,FALSE),"-")</f>
        <v>a.) Pullbox dimensions: 24"x 24" x 16" (GA#16)
b.) Pullbox material shall be made of galvanized iron.</v>
      </c>
      <c r="D97" s="132">
        <v>20</v>
      </c>
      <c r="E97" s="118" t="str">
        <f>IFERROR(VLOOKUP('[1]BOQ-'!B97,[1]Sheet1!$CD$2:$CE$999,2,0),"-")</f>
        <v>set/s</v>
      </c>
      <c r="F97" s="77"/>
      <c r="G97" s="120"/>
      <c r="H97" s="119"/>
      <c r="I97" s="121"/>
      <c r="J97" s="122"/>
      <c r="K97" s="123"/>
      <c r="L97" s="122"/>
      <c r="M97" s="122"/>
      <c r="N97" s="124"/>
      <c r="O97" s="212">
        <f>SUM(M14:M17)</f>
        <v>0</v>
      </c>
      <c r="Q97" s="51">
        <f>35*17</f>
        <v>595</v>
      </c>
    </row>
    <row r="98" spans="1:18" s="51" customFormat="1" ht="15" customHeight="1" x14ac:dyDescent="0.25">
      <c r="A98" s="173" t="s">
        <v>1748</v>
      </c>
      <c r="B98" s="109" t="s">
        <v>1534</v>
      </c>
      <c r="C98" s="219" t="str">
        <f>IFERROR(VLOOKUP('BOQ-'!B98,Sheet1!$CD$2:$EA$999,50,FALSE),"-")</f>
        <v>Angle connector shall be unplasticized Polyvinyl Chloride (uPVC), schedule 40 and uniform in thickness.</v>
      </c>
      <c r="D98" s="132">
        <v>20</v>
      </c>
      <c r="E98" s="118" t="str">
        <f>IFERROR(VLOOKUP('[1]BOQ-'!B98,[1]Sheet1!$CD$2:$CE$999,2,0),"-")</f>
        <v>set/s</v>
      </c>
      <c r="F98" s="77"/>
      <c r="G98" s="120"/>
      <c r="H98" s="119"/>
      <c r="I98" s="121"/>
      <c r="J98" s="122"/>
      <c r="K98" s="123"/>
      <c r="L98" s="122"/>
      <c r="M98" s="122"/>
      <c r="N98" s="124"/>
      <c r="O98" s="212">
        <f>SUM(M20)</f>
        <v>0</v>
      </c>
      <c r="Q98" s="51">
        <f>20*17</f>
        <v>340</v>
      </c>
      <c r="R98" s="51">
        <f>Q98/3</f>
        <v>113.33333333333333</v>
      </c>
    </row>
    <row r="99" spans="1:18" s="51" customFormat="1" ht="15" customHeight="1" x14ac:dyDescent="0.25">
      <c r="A99" s="172">
        <v>3.4</v>
      </c>
      <c r="B99" s="107" t="s">
        <v>729</v>
      </c>
      <c r="C99" s="117"/>
      <c r="D99" s="131"/>
      <c r="E99" s="118"/>
      <c r="F99" s="119"/>
      <c r="G99" s="120"/>
      <c r="H99" s="119"/>
      <c r="I99" s="121"/>
      <c r="J99" s="122"/>
      <c r="K99" s="123"/>
      <c r="L99" s="122"/>
      <c r="M99" s="122"/>
      <c r="N99" s="124"/>
      <c r="O99" s="212">
        <f>SUM(M83:M105)</f>
        <v>0</v>
      </c>
      <c r="Q99" s="51">
        <f>Q98*1.25</f>
        <v>425</v>
      </c>
    </row>
    <row r="100" spans="1:18" s="51" customFormat="1" ht="15" customHeight="1" x14ac:dyDescent="0.25">
      <c r="A100" s="173" t="s">
        <v>1734</v>
      </c>
      <c r="B100" s="109" t="s">
        <v>456</v>
      </c>
      <c r="C100" s="143" t="str">
        <f>IFERROR(VLOOKUP('BOQ-'!B100,Sheet1!$CD$2:$EA$999,50,FALSE),"-")</f>
        <v>a.) Pullbox dimensions: 24"x 24" x 16" (GA#16)
b.) Pullbox material shall be made of galvanized iron.</v>
      </c>
      <c r="D100" s="132">
        <v>1</v>
      </c>
      <c r="E100" s="118" t="str">
        <f>IFERROR(VLOOKUP('BOQ-'!B100,Sheet1!$CD$2:$CE$999,2,0),"-")</f>
        <v>set/s</v>
      </c>
      <c r="F100" s="225"/>
      <c r="G100" s="120"/>
      <c r="H100" s="119"/>
      <c r="I100" s="121"/>
      <c r="J100" s="122"/>
      <c r="K100" s="123"/>
      <c r="L100" s="122"/>
      <c r="M100" s="122"/>
      <c r="N100" s="124"/>
      <c r="O100" s="212">
        <f>SUM(O96:O98)</f>
        <v>0</v>
      </c>
      <c r="Q100" s="51">
        <f>Q98/305</f>
        <v>1.1147540983606556</v>
      </c>
    </row>
    <row r="101" spans="1:18" s="51" customFormat="1" ht="15" customHeight="1" x14ac:dyDescent="0.25">
      <c r="A101" s="173" t="s">
        <v>1735</v>
      </c>
      <c r="B101" s="109" t="s">
        <v>1600</v>
      </c>
      <c r="C101" s="143">
        <f>IFERROR(VLOOKUP('BOQ-'!B101,Sheet1!$CD$2:$EA$999,50,FALSE),"-")</f>
        <v>0</v>
      </c>
      <c r="D101" s="132">
        <v>20</v>
      </c>
      <c r="E101" s="118" t="str">
        <f>IFERROR(VLOOKUP('BOQ-'!B101,Sheet1!$CD$2:$CE$999,2,0),"-")</f>
        <v>set/s</v>
      </c>
      <c r="F101" s="225"/>
      <c r="G101" s="120"/>
      <c r="H101" s="119"/>
      <c r="I101" s="121"/>
      <c r="J101" s="122"/>
      <c r="K101" s="123"/>
      <c r="L101" s="122"/>
      <c r="M101" s="122"/>
      <c r="N101" s="124"/>
      <c r="O101" s="212">
        <f>SUM(O97:O99)</f>
        <v>0</v>
      </c>
      <c r="Q101" s="51">
        <f>Q99/305</f>
        <v>1.3934426229508197</v>
      </c>
    </row>
    <row r="102" spans="1:18" s="51" customFormat="1" ht="15" customHeight="1" x14ac:dyDescent="0.25">
      <c r="A102" s="172">
        <v>3.5</v>
      </c>
      <c r="B102" s="107" t="s">
        <v>802</v>
      </c>
      <c r="C102" s="138"/>
      <c r="D102" s="131"/>
      <c r="E102" s="118"/>
      <c r="F102" s="119"/>
      <c r="G102" s="120"/>
      <c r="H102" s="119"/>
      <c r="I102" s="121"/>
      <c r="J102" s="122"/>
      <c r="K102" s="123"/>
      <c r="L102" s="122"/>
      <c r="M102" s="122"/>
      <c r="N102" s="124"/>
    </row>
    <row r="103" spans="1:18" s="51" customFormat="1" ht="15" customHeight="1" x14ac:dyDescent="0.25">
      <c r="A103" s="173" t="s">
        <v>1736</v>
      </c>
      <c r="B103" s="109" t="s">
        <v>728</v>
      </c>
      <c r="C103" s="143" t="str">
        <f>IFERROR(VLOOKUP('BOQ-'!B103,Sheet1!$CD$2:$EA$999,50,FALSE),"-")</f>
        <v>Hanger rod shall be 6mm dia. bar with expansion shield and bolted on underslab.</v>
      </c>
      <c r="D103" s="132">
        <v>1</v>
      </c>
      <c r="E103" s="118" t="str">
        <f>IFERROR(VLOOKUP('BOQ-'!B103,Sheet1!$CD$2:$CE$999,2,0),"-")</f>
        <v>lot</v>
      </c>
      <c r="F103" s="226"/>
      <c r="G103" s="120"/>
      <c r="H103" s="119"/>
      <c r="I103" s="121"/>
      <c r="J103" s="122"/>
      <c r="K103" s="123"/>
      <c r="L103" s="122"/>
      <c r="M103" s="122"/>
      <c r="N103" s="124"/>
    </row>
    <row r="104" spans="1:18" s="51" customFormat="1" ht="15" customHeight="1" x14ac:dyDescent="0.25">
      <c r="A104" s="173" t="s">
        <v>1737</v>
      </c>
      <c r="B104" s="109" t="s">
        <v>1309</v>
      </c>
      <c r="C104" s="143" t="str">
        <f>IFERROR(VLOOKUP('BOQ-'!B104,Sheet1!$CD$2:$EA$999,50,FALSE),"-")</f>
        <v>All necessary consumables to complete the electrical works shall be included.</v>
      </c>
      <c r="D104" s="132">
        <v>1</v>
      </c>
      <c r="E104" s="118" t="str">
        <f>IFERROR(VLOOKUP('BOQ-'!B104,Sheet1!$CD$2:$CE$999,2,0),"-")</f>
        <v>lot</v>
      </c>
      <c r="F104" s="226"/>
      <c r="G104" s="120"/>
      <c r="H104" s="119"/>
      <c r="I104" s="121"/>
      <c r="J104" s="122"/>
      <c r="K104" s="123"/>
      <c r="L104" s="122"/>
      <c r="M104" s="122"/>
      <c r="N104" s="124"/>
    </row>
    <row r="105" spans="1:18" s="51" customFormat="1" ht="15.75" customHeight="1" thickBot="1" x14ac:dyDescent="0.3">
      <c r="A105" s="173" t="s">
        <v>1738</v>
      </c>
      <c r="B105" s="144" t="s">
        <v>641</v>
      </c>
      <c r="C105" s="143" t="str">
        <f>IFERROR(VLOOKUP('BOQ-'!B105,Sheet1!$CD$2:$EA$999,50,FALSE),"-")</f>
        <v>Contractor holds responsibility for mounting termination, testing, commissioning and programming to ensure that every component and system is operational</v>
      </c>
      <c r="D105" s="132">
        <v>1</v>
      </c>
      <c r="E105" s="118" t="str">
        <f>IFERROR(VLOOKUP('BOQ-'!B105,Sheet1!$CD$2:$CE$999,2,0),"-")</f>
        <v>lot</v>
      </c>
      <c r="F105" s="226"/>
      <c r="G105" s="120"/>
      <c r="H105" s="119"/>
      <c r="I105" s="121"/>
      <c r="J105" s="122"/>
      <c r="K105" s="123"/>
      <c r="L105" s="122"/>
      <c r="M105" s="122"/>
      <c r="N105" s="124"/>
    </row>
    <row r="106" spans="1:18" ht="15" customHeight="1" thickBot="1" x14ac:dyDescent="0.25">
      <c r="A106" s="175"/>
      <c r="B106" s="85"/>
      <c r="C106" s="85"/>
      <c r="D106" s="86"/>
      <c r="E106" s="86"/>
      <c r="F106" s="156"/>
      <c r="G106" s="86"/>
      <c r="H106" s="86"/>
      <c r="I106" s="165"/>
      <c r="J106" s="86"/>
      <c r="K106" s="86"/>
      <c r="L106" s="87" t="s">
        <v>57</v>
      </c>
      <c r="M106" s="88">
        <f>IFERROR(SUM(M83:M105),0)</f>
        <v>0</v>
      </c>
      <c r="N106" s="89"/>
    </row>
    <row r="107" spans="1:18" ht="15" hidden="1" customHeight="1" thickBot="1" x14ac:dyDescent="0.25">
      <c r="A107" s="193">
        <v>18</v>
      </c>
      <c r="B107" s="185" t="s">
        <v>16</v>
      </c>
      <c r="C107" s="185"/>
      <c r="D107" s="186"/>
      <c r="E107" s="186"/>
      <c r="F107" s="186"/>
      <c r="G107" s="186"/>
      <c r="H107" s="186"/>
      <c r="I107" s="187"/>
      <c r="J107" s="186"/>
      <c r="K107" s="186"/>
      <c r="L107" s="188"/>
      <c r="M107" s="189"/>
      <c r="N107" s="190"/>
    </row>
    <row r="108" spans="1:18" s="51" customFormat="1" ht="15" hidden="1" customHeight="1" thickBot="1" x14ac:dyDescent="0.3">
      <c r="A108" s="171">
        <v>18.100000000000001</v>
      </c>
      <c r="B108" s="110"/>
      <c r="C108" s="143" t="str">
        <f>IFERROR(VLOOKUP('BOQ-'!B108,Sheet1!$CD$2:$EA$999,50,FALSE),"-")</f>
        <v>-</v>
      </c>
      <c r="D108" s="132"/>
      <c r="E108" s="118" t="str">
        <f>IFERROR(VLOOKUP('BOQ-'!B108,Sheet1!$CI$2:$CJ$999,2,0),"-")</f>
        <v>-</v>
      </c>
      <c r="F108" s="155">
        <f>D108*610*3*7</f>
        <v>0</v>
      </c>
      <c r="G108" s="120">
        <f>IFERROR(F108*(VLOOKUP('BOQ-'!B108,Sheet1!$CI$2:$CK$999,3,0)),0)</f>
        <v>0</v>
      </c>
      <c r="H108" s="119">
        <f>IFERROR(F108*(VLOOKUP('BOQ-'!B108,Sheet1!$CI$2:$CL$999,4,0)),0)</f>
        <v>0</v>
      </c>
      <c r="I108" s="121" t="str">
        <f>IFERROR(VLOOKUP('BOQ-'!B108,Sheet1!$CI$2:$CM$999,5,0),"-")</f>
        <v>-</v>
      </c>
      <c r="J108" s="122" t="str">
        <f t="shared" ref="J108" si="30">IFERROR(F108*I108,"-")</f>
        <v>-</v>
      </c>
      <c r="K108" s="123" t="str">
        <f t="shared" ref="K108" si="31">IFERROR((F108+J108)*0.05,"-")</f>
        <v>-</v>
      </c>
      <c r="L108" s="122" t="str">
        <f t="shared" ref="L108" si="32">IFERROR(J108+K108,"-")</f>
        <v>-</v>
      </c>
      <c r="M108" s="122" t="str">
        <f t="shared" ref="M108" si="33">IFERROR(F108+L108,"-")</f>
        <v>-</v>
      </c>
      <c r="N108" s="124" t="str">
        <f t="shared" ref="N108" si="34">IFERROR(M108/D108,"-")</f>
        <v>-</v>
      </c>
    </row>
    <row r="109" spans="1:18" ht="15" hidden="1" customHeight="1" thickBot="1" x14ac:dyDescent="0.25">
      <c r="A109" s="175"/>
      <c r="B109" s="85"/>
      <c r="C109" s="85"/>
      <c r="D109" s="86"/>
      <c r="E109" s="86"/>
      <c r="F109" s="156"/>
      <c r="G109" s="86"/>
      <c r="H109" s="86"/>
      <c r="I109" s="165"/>
      <c r="J109" s="86"/>
      <c r="K109" s="86"/>
      <c r="L109" s="87" t="s">
        <v>57</v>
      </c>
      <c r="M109" s="88">
        <f>SUM(M108:M108)</f>
        <v>0</v>
      </c>
      <c r="N109" s="89"/>
    </row>
    <row r="110" spans="1:18" ht="15" hidden="1" customHeight="1" thickBot="1" x14ac:dyDescent="0.25">
      <c r="A110" s="170">
        <v>20</v>
      </c>
      <c r="B110" s="69" t="s">
        <v>17</v>
      </c>
      <c r="C110" s="69"/>
      <c r="D110" s="70"/>
      <c r="E110" s="70"/>
      <c r="F110" s="70"/>
      <c r="G110" s="70"/>
      <c r="H110" s="70"/>
      <c r="I110" s="90"/>
      <c r="J110" s="70"/>
      <c r="K110" s="70"/>
      <c r="L110" s="71"/>
      <c r="M110" s="93"/>
      <c r="N110" s="73"/>
    </row>
    <row r="111" spans="1:18" ht="15" hidden="1" customHeight="1" thickBot="1" x14ac:dyDescent="0.25">
      <c r="A111" s="179"/>
      <c r="B111" s="92"/>
      <c r="C111" s="92"/>
      <c r="D111" s="95"/>
      <c r="E111" s="76" t="str">
        <f>IFERROR(VLOOKUP('BOQ-'!B111,Sheet1!$CN$2:$CO$999,2,0),"-")</f>
        <v>-</v>
      </c>
      <c r="F111" s="79"/>
      <c r="G111" s="78">
        <f>IFERROR(F111*(VLOOKUP('BOQ-'!B111,Sheet1!$CN$2:$CP$999,3,0)),0)</f>
        <v>0</v>
      </c>
      <c r="H111" s="79">
        <f>IFERROR(F111*(VLOOKUP('BOQ-'!B111,Sheet1!$CN$2:$CQ$999,4,0)),0)</f>
        <v>0</v>
      </c>
      <c r="I111" s="80" t="str">
        <f>IFERROR(VLOOKUP('BOQ-'!B111,Sheet1!$CN$2:$CR$999,5,0),"-")</f>
        <v>-</v>
      </c>
      <c r="J111" s="81" t="str">
        <f>IFERROR(F111*I111,"-")</f>
        <v>-</v>
      </c>
      <c r="K111" s="75" t="str">
        <f>IFERROR((F111+J111)*0.05,"-")</f>
        <v>-</v>
      </c>
      <c r="L111" s="81" t="str">
        <f>IFERROR(J111+K111,"-")</f>
        <v>-</v>
      </c>
      <c r="M111" s="81" t="str">
        <f>IFERROR(F111+L111,"-")</f>
        <v>-</v>
      </c>
      <c r="N111" s="82" t="str">
        <f>IFERROR(M111/D111,"-")</f>
        <v>-</v>
      </c>
    </row>
    <row r="112" spans="1:18" ht="15" hidden="1" customHeight="1" thickBot="1" x14ac:dyDescent="0.25">
      <c r="A112" s="170">
        <v>21</v>
      </c>
      <c r="B112" s="69" t="s">
        <v>610</v>
      </c>
      <c r="C112" s="69"/>
      <c r="D112" s="70"/>
      <c r="E112" s="70"/>
      <c r="F112" s="70"/>
      <c r="G112" s="70"/>
      <c r="H112" s="70"/>
      <c r="I112" s="90"/>
      <c r="J112" s="70"/>
      <c r="K112" s="70"/>
      <c r="L112" s="71"/>
      <c r="M112" s="93"/>
      <c r="N112" s="73"/>
    </row>
    <row r="113" spans="1:15" ht="15" hidden="1" customHeight="1" thickBot="1" x14ac:dyDescent="0.25">
      <c r="A113" s="179"/>
      <c r="B113" s="92"/>
      <c r="C113" s="92"/>
      <c r="D113" s="95"/>
      <c r="E113" s="76" t="str">
        <f>IFERROR(VLOOKUP('BOQ-'!B113,Sheet1!$CS$2:$CT$999,2,0),"-")</f>
        <v>-</v>
      </c>
      <c r="F113" s="79"/>
      <c r="G113" s="78">
        <f>IFERROR(F113*(VLOOKUP('BOQ-'!B113,Sheet1!$CS$2:$CU$999,3,0)),0)</f>
        <v>0</v>
      </c>
      <c r="H113" s="79">
        <f>IFERROR(F113*(VLOOKUP('BOQ-'!B113,Sheet1!$CS$2:$CV$999,4,0)),0)</f>
        <v>0</v>
      </c>
      <c r="I113" s="80" t="str">
        <f>IFERROR(VLOOKUP('BOQ-'!B113,Sheet1!$CS$2:$CW$999,5,0),"-")</f>
        <v>-</v>
      </c>
      <c r="J113" s="81" t="str">
        <f>IFERROR(F113*I113,"-")</f>
        <v>-</v>
      </c>
      <c r="K113" s="75" t="str">
        <f>IFERROR((F113+J113)*0.05,"-")</f>
        <v>-</v>
      </c>
      <c r="L113" s="81" t="str">
        <f>IFERROR(J113+K113,"-")</f>
        <v>-</v>
      </c>
      <c r="M113" s="81" t="str">
        <f>IFERROR(F113+L113,"-")</f>
        <v>-</v>
      </c>
      <c r="N113" s="82" t="str">
        <f>IFERROR(M113/D113,"-")</f>
        <v>-</v>
      </c>
    </row>
    <row r="114" spans="1:15" ht="15" customHeight="1" thickBot="1" x14ac:dyDescent="0.25">
      <c r="A114" s="182"/>
      <c r="B114" s="96"/>
      <c r="C114" s="96"/>
      <c r="D114" s="96"/>
      <c r="E114" s="96"/>
      <c r="F114" s="157"/>
      <c r="G114" s="96"/>
      <c r="H114" s="96"/>
      <c r="I114" s="167"/>
      <c r="J114" s="96"/>
      <c r="K114" s="96"/>
      <c r="L114" s="97" t="s">
        <v>649</v>
      </c>
      <c r="M114" s="98">
        <f>(SUM(M13:M113))/2</f>
        <v>0</v>
      </c>
      <c r="N114" s="99"/>
      <c r="O114" s="2"/>
    </row>
    <row r="116" spans="1:15" ht="15" customHeight="1" x14ac:dyDescent="0.25">
      <c r="A116" s="183" t="s">
        <v>1131</v>
      </c>
      <c r="B116" s="213" t="s">
        <v>1739</v>
      </c>
      <c r="C116" s="214"/>
      <c r="D116" s="215" t="s">
        <v>1672</v>
      </c>
      <c r="E116" s="213"/>
      <c r="F116" s="215"/>
      <c r="G116" s="215"/>
      <c r="H116" s="3"/>
      <c r="I116" s="168"/>
      <c r="J116" s="227"/>
      <c r="K116" s="227"/>
      <c r="N116" s="1"/>
    </row>
    <row r="117" spans="1:15" ht="15" customHeight="1" x14ac:dyDescent="0.2">
      <c r="B117" s="216"/>
      <c r="C117" s="217"/>
      <c r="D117" s="216"/>
      <c r="E117" s="216"/>
      <c r="F117" s="216"/>
      <c r="G117" s="216"/>
    </row>
    <row r="120" spans="1:15" ht="15" customHeight="1" x14ac:dyDescent="0.25">
      <c r="A120" s="211"/>
      <c r="B120" s="209"/>
      <c r="C120" s="51"/>
      <c r="D120" s="224"/>
      <c r="E120" s="1"/>
      <c r="F120" s="1"/>
      <c r="H120" s="1"/>
      <c r="L120" s="1"/>
      <c r="M120" s="210"/>
    </row>
    <row r="121" spans="1:15" ht="15" customHeight="1" x14ac:dyDescent="0.25">
      <c r="A121" s="3"/>
      <c r="B121" s="3"/>
      <c r="C121" s="50"/>
      <c r="D121" s="207"/>
      <c r="E121" s="3"/>
      <c r="F121" s="3"/>
      <c r="H121" s="3"/>
      <c r="L121" s="3"/>
      <c r="M121" s="158"/>
    </row>
    <row r="122" spans="1:15" ht="15" customHeight="1" x14ac:dyDescent="0.25">
      <c r="A122" s="3"/>
      <c r="B122" s="3"/>
      <c r="C122" s="50"/>
      <c r="D122" s="207"/>
      <c r="E122" s="3"/>
      <c r="F122" s="3"/>
      <c r="H122" s="3"/>
      <c r="L122" s="3"/>
      <c r="M122" s="1"/>
    </row>
    <row r="123" spans="1:15" ht="15" customHeight="1" x14ac:dyDescent="0.2">
      <c r="A123" s="1"/>
      <c r="B123" s="1"/>
      <c r="C123" s="51"/>
      <c r="D123" s="207"/>
      <c r="E123" s="1"/>
      <c r="F123" s="1"/>
      <c r="H123" s="1"/>
      <c r="L123" s="1"/>
      <c r="M123" s="1"/>
    </row>
    <row r="124" spans="1:15" ht="15" customHeight="1" x14ac:dyDescent="0.25">
      <c r="A124" s="211"/>
      <c r="B124" s="211"/>
      <c r="C124" s="51"/>
      <c r="D124" s="222"/>
      <c r="E124" s="3"/>
      <c r="F124" s="208"/>
      <c r="H124" s="211"/>
      <c r="J124" s="3"/>
      <c r="L124" s="221"/>
      <c r="M124" s="1"/>
    </row>
    <row r="125" spans="1:15" ht="15" customHeight="1" x14ac:dyDescent="0.2">
      <c r="A125" s="209"/>
      <c r="B125" s="209"/>
      <c r="C125" s="51"/>
      <c r="D125" s="223"/>
      <c r="E125" s="1"/>
      <c r="F125" s="1"/>
      <c r="H125" s="209"/>
      <c r="J125" s="1"/>
      <c r="L125" s="220"/>
      <c r="M125" s="1"/>
    </row>
    <row r="126" spans="1:15" ht="15" customHeight="1" x14ac:dyDescent="0.2">
      <c r="A126" s="1" t="s">
        <v>1673</v>
      </c>
      <c r="B126" s="1"/>
      <c r="C126" s="51"/>
      <c r="D126" s="223"/>
      <c r="E126" s="1"/>
      <c r="F126" s="1"/>
      <c r="H126" s="1"/>
      <c r="I126" s="1"/>
      <c r="J126" s="1"/>
      <c r="K126" s="1"/>
      <c r="L126" s="220"/>
      <c r="M126" s="1"/>
    </row>
    <row r="127" spans="1:15" ht="15" customHeight="1" x14ac:dyDescent="0.25">
      <c r="A127" s="183" t="s">
        <v>1281</v>
      </c>
      <c r="B127" s="16"/>
      <c r="C127" s="51"/>
      <c r="F127" s="3"/>
      <c r="H127" s="1"/>
      <c r="I127" s="169"/>
      <c r="J127" s="1"/>
      <c r="K127" s="1"/>
      <c r="L127" s="1"/>
      <c r="M127" s="1"/>
    </row>
    <row r="128" spans="1:15" ht="15" customHeight="1" x14ac:dyDescent="0.2">
      <c r="A128" s="184" t="s">
        <v>1282</v>
      </c>
      <c r="B128" s="16"/>
      <c r="C128" s="51"/>
      <c r="F128" s="1"/>
      <c r="H128" s="1"/>
      <c r="I128" s="169"/>
      <c r="J128" s="1"/>
      <c r="K128" s="1"/>
      <c r="L128" s="1"/>
      <c r="M128" s="1"/>
    </row>
    <row r="129" spans="1:14" ht="15" customHeight="1" x14ac:dyDescent="0.25">
      <c r="A129" s="211"/>
      <c r="B129" s="211"/>
      <c r="C129" s="51"/>
      <c r="F129" s="1"/>
      <c r="H129" s="1"/>
      <c r="I129" s="169"/>
      <c r="J129" s="1"/>
      <c r="K129" s="1"/>
      <c r="L129" s="1"/>
      <c r="M129" s="1"/>
    </row>
    <row r="130" spans="1:14" ht="15" customHeight="1" x14ac:dyDescent="0.25">
      <c r="A130" s="1"/>
      <c r="B130" s="1"/>
      <c r="C130" s="51"/>
      <c r="E130" s="3"/>
      <c r="F130" s="1"/>
      <c r="H130" s="1"/>
      <c r="I130" s="169"/>
      <c r="J130" s="1"/>
      <c r="K130" s="1"/>
      <c r="L130" s="1"/>
      <c r="M130" s="1"/>
    </row>
    <row r="131" spans="1:14" ht="15" customHeight="1" x14ac:dyDescent="0.2">
      <c r="E131" s="1"/>
      <c r="F131" s="1"/>
      <c r="H131" s="1"/>
      <c r="I131" s="169"/>
      <c r="J131" s="1"/>
      <c r="K131" s="1"/>
      <c r="L131" s="1"/>
      <c r="M131" s="1"/>
    </row>
    <row r="133" spans="1:14" ht="15" customHeight="1" x14ac:dyDescent="0.2">
      <c r="N133" s="1"/>
    </row>
    <row r="134" spans="1:14" ht="15" customHeight="1" x14ac:dyDescent="0.2">
      <c r="N134" s="1"/>
    </row>
    <row r="135" spans="1:14" ht="15" customHeight="1" x14ac:dyDescent="0.2">
      <c r="N135" s="1"/>
    </row>
    <row r="136" spans="1:14" ht="15" customHeight="1" x14ac:dyDescent="0.2">
      <c r="N136" s="1"/>
    </row>
    <row r="137" spans="1:14" ht="15" customHeight="1" x14ac:dyDescent="0.2">
      <c r="N137" s="1"/>
    </row>
    <row r="138" spans="1:14" ht="15" customHeight="1" x14ac:dyDescent="0.25">
      <c r="A138" s="3" t="s">
        <v>1671</v>
      </c>
      <c r="B138" s="3"/>
      <c r="C138" s="50"/>
      <c r="D138" s="222" t="s">
        <v>1672</v>
      </c>
      <c r="E138" s="3"/>
      <c r="F138" s="3"/>
      <c r="H138" s="3" t="s">
        <v>1752</v>
      </c>
      <c r="J138" s="27"/>
      <c r="L138" s="3" t="s">
        <v>1760</v>
      </c>
      <c r="N138" s="1"/>
    </row>
    <row r="139" spans="1:14" ht="15" customHeight="1" x14ac:dyDescent="0.25">
      <c r="A139" s="3"/>
      <c r="B139" s="3"/>
      <c r="C139" s="50"/>
      <c r="D139" s="207"/>
      <c r="E139" s="3"/>
      <c r="F139" s="3"/>
      <c r="H139" s="3"/>
      <c r="L139" s="3"/>
      <c r="N139" s="1"/>
    </row>
    <row r="140" spans="1:14" ht="15" customHeight="1" x14ac:dyDescent="0.25">
      <c r="A140" s="3"/>
      <c r="B140" s="3"/>
      <c r="C140" s="50"/>
      <c r="D140" s="207"/>
      <c r="E140" s="3"/>
      <c r="F140" s="3"/>
      <c r="H140" s="3"/>
      <c r="L140" s="3"/>
      <c r="N140" s="1"/>
    </row>
    <row r="141" spans="1:14" ht="15" customHeight="1" x14ac:dyDescent="0.2">
      <c r="A141" s="1"/>
      <c r="B141" s="1"/>
      <c r="C141" s="51"/>
      <c r="D141" s="207"/>
      <c r="E141" s="1"/>
      <c r="F141" s="1"/>
      <c r="H141" s="1"/>
      <c r="L141" s="1"/>
      <c r="N141" s="1"/>
    </row>
    <row r="142" spans="1:14" ht="15" customHeight="1" x14ac:dyDescent="0.25">
      <c r="A142" s="211" t="s">
        <v>1750</v>
      </c>
      <c r="B142" s="1"/>
      <c r="C142" s="51"/>
      <c r="D142" s="222" t="s">
        <v>1758</v>
      </c>
      <c r="E142" s="3"/>
      <c r="F142" s="208"/>
      <c r="H142" s="211" t="s">
        <v>1753</v>
      </c>
      <c r="J142" s="3"/>
      <c r="L142" s="221" t="s">
        <v>1754</v>
      </c>
      <c r="N142" s="1"/>
    </row>
    <row r="143" spans="1:14" ht="15" customHeight="1" x14ac:dyDescent="0.2">
      <c r="A143" s="209" t="s">
        <v>1751</v>
      </c>
      <c r="B143" s="1"/>
      <c r="C143" s="51"/>
      <c r="D143" s="223" t="s">
        <v>1759</v>
      </c>
      <c r="E143" s="1"/>
      <c r="F143" s="1"/>
      <c r="H143" s="209" t="s">
        <v>1755</v>
      </c>
      <c r="J143" s="1"/>
      <c r="L143" s="220" t="s">
        <v>1756</v>
      </c>
      <c r="N143" s="1"/>
    </row>
    <row r="144" spans="1:14" ht="15" customHeight="1" x14ac:dyDescent="0.2">
      <c r="A144" s="1" t="s">
        <v>1673</v>
      </c>
      <c r="B144" s="1"/>
      <c r="C144" s="51"/>
      <c r="D144" s="207"/>
      <c r="E144" s="1"/>
      <c r="F144" s="1"/>
      <c r="H144" s="1"/>
      <c r="I144" s="1"/>
      <c r="J144" s="1"/>
      <c r="K144" s="1"/>
      <c r="L144" s="220" t="s">
        <v>1757</v>
      </c>
      <c r="N144" s="1"/>
    </row>
    <row r="145" spans="1:14" ht="15" customHeight="1" x14ac:dyDescent="0.2">
      <c r="F145" s="1"/>
      <c r="G145" s="1"/>
      <c r="H145" s="1"/>
      <c r="I145" s="169"/>
      <c r="J145" s="1"/>
      <c r="K145" s="1"/>
      <c r="L145" s="1"/>
      <c r="M145" s="1"/>
      <c r="N145" s="1"/>
    </row>
    <row r="147" spans="1:14" ht="15" customHeight="1" x14ac:dyDescent="0.25">
      <c r="A147" s="3"/>
      <c r="B147" s="3"/>
    </row>
    <row r="148" spans="1:14" ht="15" customHeight="1" x14ac:dyDescent="0.2">
      <c r="A148" s="1"/>
    </row>
  </sheetData>
  <sheetProtection selectLockedCells="1"/>
  <dataConsolidate/>
  <mergeCells count="18">
    <mergeCell ref="A8:C8"/>
    <mergeCell ref="A1:N1"/>
    <mergeCell ref="A2:N2"/>
    <mergeCell ref="A3:N3"/>
    <mergeCell ref="A4:N4"/>
    <mergeCell ref="A6:C6"/>
    <mergeCell ref="J116:K116"/>
    <mergeCell ref="N11:N12"/>
    <mergeCell ref="A10:N10"/>
    <mergeCell ref="A11:A12"/>
    <mergeCell ref="B11:B12"/>
    <mergeCell ref="C11:C12"/>
    <mergeCell ref="D11:D12"/>
    <mergeCell ref="E11:E12"/>
    <mergeCell ref="H11:H12"/>
    <mergeCell ref="I11:J11"/>
    <mergeCell ref="K11:K12"/>
    <mergeCell ref="M11:M12"/>
  </mergeCells>
  <phoneticPr fontId="8" type="noConversion"/>
  <dataValidations count="22">
    <dataValidation type="list" allowBlank="1" showInputMessage="1" showErrorMessage="1" sqref="B74:B75" xr:uid="{00000000-0002-0000-0100-000000000000}">
      <formula1>INDIRECT(SUBSTITUTE($B$72," ",""))</formula1>
    </dataValidation>
    <dataValidation type="list" allowBlank="1" showInputMessage="1" showErrorMessage="1" sqref="B35" xr:uid="{00000000-0002-0000-0100-000001000000}">
      <formula1>INDIRECT(SUBSTITUTE($B$34," ",""))</formula1>
    </dataValidation>
    <dataValidation type="list" allowBlank="1" showInputMessage="1" showErrorMessage="1" sqref="B79" xr:uid="{00000000-0002-0000-0100-000002000000}">
      <formula1>INDIRECT(SUBSTITUTE($B$77," ",""))</formula1>
    </dataValidation>
    <dataValidation type="list" allowBlank="1" showInputMessage="1" showErrorMessage="1" sqref="B103:B105 B83:B88 B100:B101 B90 B95:B98" xr:uid="{00000000-0002-0000-0100-000003000000}">
      <formula1>INDIRECT(SUBSTITUTE($B$81," ",""))</formula1>
    </dataValidation>
    <dataValidation type="list" allowBlank="1" showInputMessage="1" showErrorMessage="1" sqref="B113:C113" xr:uid="{00000000-0002-0000-0100-000004000000}">
      <formula1>INDIRECT(SUBSTITUTE($B$112," ",""))</formula1>
    </dataValidation>
    <dataValidation type="list" allowBlank="1" showInputMessage="1" showErrorMessage="1" sqref="B111:C111" xr:uid="{00000000-0002-0000-0100-000005000000}">
      <formula1>INDIRECT(SUBSTITUTE($B$110," ",""))</formula1>
    </dataValidation>
    <dataValidation type="list" allowBlank="1" showInputMessage="1" showErrorMessage="1" sqref="B70" xr:uid="{00000000-0002-0000-0100-000006000000}">
      <formula1>INDIRECT(SUBSTITUTE($B$68," ",""))</formula1>
    </dataValidation>
    <dataValidation type="list" allowBlank="1" showInputMessage="1" showErrorMessage="1" sqref="B66" xr:uid="{00000000-0002-0000-0100-000007000000}">
      <formula1>INDIRECT(SUBSTITUTE($B$64," ",""))</formula1>
    </dataValidation>
    <dataValidation type="list" allowBlank="1" showInputMessage="1" showErrorMessage="1" sqref="B62" xr:uid="{00000000-0002-0000-0100-000008000000}">
      <formula1>INDIRECT(SUBSTITUTE($B$60," ",""))</formula1>
    </dataValidation>
    <dataValidation type="list" allowBlank="1" showInputMessage="1" showErrorMessage="1" sqref="B58" xr:uid="{00000000-0002-0000-0100-000009000000}">
      <formula1>INDIRECT(SUBSTITUTE($B$56," ",""))</formula1>
    </dataValidation>
    <dataValidation type="list" allowBlank="1" showInputMessage="1" showErrorMessage="1" sqref="B42" xr:uid="{00000000-0002-0000-0100-00000A000000}">
      <formula1>INDIRECT(SUBSTITUTE($B$40," ",""))</formula1>
    </dataValidation>
    <dataValidation type="list" allowBlank="1" showInputMessage="1" showErrorMessage="1" sqref="B54" xr:uid="{00000000-0002-0000-0100-00000B000000}">
      <formula1>INDIRECT(SUBSTITUTE($B$52," ",""))</formula1>
    </dataValidation>
    <dataValidation type="list" allowBlank="1" showInputMessage="1" showErrorMessage="1" sqref="B50" xr:uid="{00000000-0002-0000-0100-00000C000000}">
      <formula1>INDIRECT(SUBSTITUTE($B$48," ",""))</formula1>
    </dataValidation>
    <dataValidation type="list" allowBlank="1" showInputMessage="1" showErrorMessage="1" sqref="B46" xr:uid="{00000000-0002-0000-0100-00000D000000}">
      <formula1>INDIRECT(SUBSTITUTE($B$44," ",""))</formula1>
    </dataValidation>
    <dataValidation type="list" allowBlank="1" showInputMessage="1" showErrorMessage="1" sqref="B38" xr:uid="{00000000-0002-0000-0100-00000E000000}">
      <formula1>INDIRECT(SUBSTITUTE($B$37," ",""))</formula1>
    </dataValidation>
    <dataValidation type="list" allowBlank="1" showInputMessage="1" showErrorMessage="1" sqref="B32" xr:uid="{00000000-0002-0000-0100-00000F000000}">
      <formula1>INDIRECT(SUBSTITUTE($B$30," ",""))</formula1>
    </dataValidation>
    <dataValidation type="list" allowBlank="1" showInputMessage="1" showErrorMessage="1" sqref="B28" xr:uid="{00000000-0002-0000-0100-000010000000}">
      <formula1>INDIRECT(SUBSTITUTE($B$26," ",""))</formula1>
    </dataValidation>
    <dataValidation type="list" allowBlank="1" showInputMessage="1" showErrorMessage="1" sqref="B17 B14:B15" xr:uid="{00000000-0002-0000-0100-000011000000}">
      <formula1>INDIRECT(SUBSTITUTE($B$13," ",""))</formula1>
    </dataValidation>
    <dataValidation type="list" allowBlank="1" showInputMessage="1" showErrorMessage="1" sqref="B20" xr:uid="{00000000-0002-0000-0100-000012000000}">
      <formula1>INDIRECT(SUBSTITUTE($B$19," ",""))</formula1>
    </dataValidation>
    <dataValidation type="list" allowBlank="1" showInputMessage="1" showErrorMessage="1" sqref="B22:C22 B13 B26:C26 B30:C30 B34:C34 B48:C48 B37:C37 B40:C40 B44:C44 B52:C52 B56:C56 B60:C60 B64:C64 B110:C110 B112:C112 B18:B19 B21 B25 B29 B33 B36 B39 B43 B47 B51 B55 B59 B63 B76 B80 B67 B72:C72 B71 B68:C68 B109 B106 B107:C107 B77:C77 B81:C81" xr:uid="{00000000-0002-0000-0100-000013000000}">
      <formula1>division</formula1>
    </dataValidation>
    <dataValidation type="list" allowBlank="1" showInputMessage="1" showErrorMessage="1" sqref="B24" xr:uid="{00000000-0002-0000-0100-000014000000}">
      <formula1>INDIRECT(SUBSTITUTE($B$22," ",""))</formula1>
    </dataValidation>
    <dataValidation type="list" allowBlank="1" showInputMessage="1" showErrorMessage="1" sqref="B108" xr:uid="{00000000-0002-0000-0100-000015000000}">
      <formula1>INDIRECT(SUBSTITUTE($B$107," ",""))</formula1>
    </dataValidation>
  </dataValidations>
  <printOptions horizontalCentered="1" verticalCentered="1"/>
  <pageMargins left="0.23622047244094499" right="0.23622047244094499" top="0" bottom="0" header="0" footer="0.31496062992126"/>
  <pageSetup paperSize="9" scale="65" fitToHeight="0" orientation="landscape" r:id="rId1"/>
  <headerFooter differentFirst="1">
    <oddFooter>&amp;LFIT-OUT CONSTRUCTION OF NEW DBP CLARK BRANCH&amp;R&amp;P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7B7B3CC06D2743A77330B160C58204" ma:contentTypeVersion="4" ma:contentTypeDescription="Create a new document." ma:contentTypeScope="" ma:versionID="42c5f4f21ed5b18f6c878995dc3bee72">
  <xsd:schema xmlns:xsd="http://www.w3.org/2001/XMLSchema" xmlns:xs="http://www.w3.org/2001/XMLSchema" xmlns:p="http://schemas.microsoft.com/office/2006/metadata/properties" xmlns:ns2="793a1870-230f-45b2-b425-75f3bf08deb7" targetNamespace="http://schemas.microsoft.com/office/2006/metadata/properties" ma:root="true" ma:fieldsID="2ac980945a2e35035637bcd66f63755e" ns2:_="">
    <xsd:import namespace="793a1870-230f-45b2-b425-75f3bf08de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3a1870-230f-45b2-b425-75f3bf08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BF1F1-D185-4DED-B77E-66CD5EF86678}">
  <ds:schemaRefs>
    <ds:schemaRef ds:uri="http://purl.org/dc/elements/1.1/"/>
    <ds:schemaRef ds:uri="http://purl.org/dc/terms/"/>
    <ds:schemaRef ds:uri="http://schemas.openxmlformats.org/package/2006/metadata/core-properties"/>
    <ds:schemaRef ds:uri="793a1870-230f-45b2-b425-75f3bf08deb7"/>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484F294-0839-40FF-8E26-F9FDB6380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3a1870-230f-45b2-b425-75f3bf08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DF1E66-C87C-43F1-9A0D-7B1EA475A9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BOQ-</vt:lpstr>
      <vt:lpstr>'BOQ-'!_Hlk188269905</vt:lpstr>
      <vt:lpstr>communications</vt:lpstr>
      <vt:lpstr>concrete</vt:lpstr>
      <vt:lpstr>division</vt:lpstr>
      <vt:lpstr>doorsandwindows</vt:lpstr>
      <vt:lpstr>earthwork</vt:lpstr>
      <vt:lpstr>electrical</vt:lpstr>
      <vt:lpstr>electronicsafetyandsecurity</vt:lpstr>
      <vt:lpstr>exteriorimprovements</vt:lpstr>
      <vt:lpstr>finishes</vt:lpstr>
      <vt:lpstr>firesuppressionsystem</vt:lpstr>
      <vt:lpstr>furnishings</vt:lpstr>
      <vt:lpstr>generalrequirements</vt:lpstr>
      <vt:lpstr>handlingequipment</vt:lpstr>
      <vt:lpstr>hvac</vt:lpstr>
      <vt:lpstr>masonry</vt:lpstr>
      <vt:lpstr>metals</vt:lpstr>
      <vt:lpstr>plumbing</vt:lpstr>
      <vt:lpstr>powergeneratingequipment</vt:lpstr>
      <vt:lpstr>'BOQ-'!Print_Area</vt:lpstr>
      <vt:lpstr>'BOQ-'!Print_Titles</vt:lpstr>
      <vt:lpstr>siteconditions</vt:lpstr>
      <vt:lpstr>specialties</vt:lpstr>
      <vt:lpstr>thermalandmoistureprotection</vt:lpstr>
      <vt:lpstr>woodsplasticsandcomposites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Laban C. Ignacio</dc:creator>
  <cp:lastModifiedBy>Maico Iowie Molina</cp:lastModifiedBy>
  <cp:lastPrinted>2025-11-13T07:00:49Z</cp:lastPrinted>
  <dcterms:created xsi:type="dcterms:W3CDTF">2021-11-19T04:18:34Z</dcterms:created>
  <dcterms:modified xsi:type="dcterms:W3CDTF">2025-11-20T07:02:01Z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0x010100137B7B3CC06D2743A77330B160C58204</vt:lpwstr>
  </property>
</Properties>
</file>